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1четверть" sheetId="1" r:id="rId1"/>
    <sheet name="2четверть" sheetId="4" r:id="rId2"/>
    <sheet name="3четверть" sheetId="3" r:id="rId3"/>
    <sheet name="4четверть" sheetId="5" r:id="rId4"/>
  </sheets>
  <definedNames>
    <definedName name="_xlnm._FilterDatabase" localSheetId="0" hidden="1">'1четверть'!$A$1:$AD$20</definedName>
  </definedNames>
  <calcPr calcId="124519"/>
</workbook>
</file>

<file path=xl/calcChain.xml><?xml version="1.0" encoding="utf-8"?>
<calcChain xmlns="http://schemas.openxmlformats.org/spreadsheetml/2006/main">
  <c r="AE18" i="5"/>
  <c r="AE17"/>
  <c r="AE16"/>
  <c r="AE15"/>
  <c r="AE14"/>
  <c r="AE13"/>
  <c r="AE12"/>
  <c r="AE11"/>
  <c r="AE10"/>
  <c r="AE9"/>
  <c r="AE8"/>
  <c r="AE7"/>
  <c r="AE8" i="3"/>
  <c r="AE9"/>
  <c r="AE10"/>
  <c r="AE11"/>
  <c r="AE12"/>
  <c r="AE13"/>
  <c r="AE14"/>
  <c r="AE15"/>
  <c r="AE16"/>
  <c r="AE17"/>
  <c r="AE18"/>
  <c r="AE7"/>
  <c r="AE18" i="4"/>
  <c r="AE17"/>
  <c r="AE16"/>
  <c r="AE15"/>
  <c r="AE14"/>
  <c r="AE13"/>
  <c r="AE12"/>
  <c r="AE11"/>
  <c r="AE10"/>
  <c r="AE9"/>
  <c r="AE8"/>
  <c r="AE7"/>
  <c r="Y24" i="1"/>
  <c r="C3" i="5"/>
  <c r="C3" i="3"/>
  <c r="C3" i="4"/>
  <c r="Y24" i="5" l="1"/>
  <c r="C24"/>
  <c r="Y22"/>
  <c r="C22"/>
  <c r="AA19"/>
  <c r="AA20" s="1"/>
  <c r="Z19"/>
  <c r="Z20" s="1"/>
  <c r="Y19"/>
  <c r="Y20" s="1"/>
  <c r="X19"/>
  <c r="X20" s="1"/>
  <c r="W19"/>
  <c r="W20" s="1"/>
  <c r="V19"/>
  <c r="V20" s="1"/>
  <c r="U19"/>
  <c r="U20" s="1"/>
  <c r="T19"/>
  <c r="T20" s="1"/>
  <c r="S19"/>
  <c r="S20" s="1"/>
  <c r="R19"/>
  <c r="R20" s="1"/>
  <c r="Q19"/>
  <c r="Q20" s="1"/>
  <c r="P19"/>
  <c r="P20" s="1"/>
  <c r="O19"/>
  <c r="O20" s="1"/>
  <c r="N19"/>
  <c r="N20" s="1"/>
  <c r="M19"/>
  <c r="M20" s="1"/>
  <c r="L19"/>
  <c r="L20" s="1"/>
  <c r="K19"/>
  <c r="K20" s="1"/>
  <c r="J19"/>
  <c r="J20" s="1"/>
  <c r="I19"/>
  <c r="I20" s="1"/>
  <c r="H19"/>
  <c r="H20" s="1"/>
  <c r="G19"/>
  <c r="G20" s="1"/>
  <c r="F19"/>
  <c r="F20" s="1"/>
  <c r="E19"/>
  <c r="E20" s="1"/>
  <c r="D19"/>
  <c r="D20" s="1"/>
  <c r="C19"/>
  <c r="C20" s="1"/>
  <c r="AB18"/>
  <c r="AC18" s="1"/>
  <c r="AB17"/>
  <c r="AC17" s="1"/>
  <c r="AB16"/>
  <c r="AC16" s="1"/>
  <c r="AB15"/>
  <c r="AC15" s="1"/>
  <c r="AB14"/>
  <c r="AC14" s="1"/>
  <c r="AB13"/>
  <c r="AC13" s="1"/>
  <c r="AB12"/>
  <c r="AC12" s="1"/>
  <c r="AB11"/>
  <c r="AC11" s="1"/>
  <c r="AB10"/>
  <c r="AC10" s="1"/>
  <c r="AB9"/>
  <c r="AC9" s="1"/>
  <c r="AB8"/>
  <c r="AC8" s="1"/>
  <c r="AB7"/>
  <c r="AC7" s="1"/>
  <c r="Y24" i="3"/>
  <c r="C24"/>
  <c r="Y22"/>
  <c r="C22"/>
  <c r="AA19"/>
  <c r="AA20" s="1"/>
  <c r="Z19"/>
  <c r="Z20" s="1"/>
  <c r="Y19"/>
  <c r="Y20" s="1"/>
  <c r="X19"/>
  <c r="X20" s="1"/>
  <c r="W19"/>
  <c r="W20" s="1"/>
  <c r="V19"/>
  <c r="V20" s="1"/>
  <c r="U19"/>
  <c r="U20" s="1"/>
  <c r="T19"/>
  <c r="T20" s="1"/>
  <c r="S19"/>
  <c r="S20" s="1"/>
  <c r="R19"/>
  <c r="R20" s="1"/>
  <c r="Q19"/>
  <c r="Q20" s="1"/>
  <c r="P19"/>
  <c r="P20" s="1"/>
  <c r="O19"/>
  <c r="O20" s="1"/>
  <c r="N19"/>
  <c r="N20" s="1"/>
  <c r="M19"/>
  <c r="M20" s="1"/>
  <c r="L19"/>
  <c r="L20" s="1"/>
  <c r="K19"/>
  <c r="K20" s="1"/>
  <c r="J19"/>
  <c r="J20" s="1"/>
  <c r="I19"/>
  <c r="I20" s="1"/>
  <c r="H19"/>
  <c r="H20" s="1"/>
  <c r="G19"/>
  <c r="G20" s="1"/>
  <c r="F19"/>
  <c r="F20" s="1"/>
  <c r="E19"/>
  <c r="E20" s="1"/>
  <c r="D19"/>
  <c r="D20" s="1"/>
  <c r="C19"/>
  <c r="C20" s="1"/>
  <c r="AB18"/>
  <c r="AC18" s="1"/>
  <c r="AB17"/>
  <c r="AC17" s="1"/>
  <c r="AB16"/>
  <c r="AC16" s="1"/>
  <c r="AB15"/>
  <c r="AC15" s="1"/>
  <c r="AB14"/>
  <c r="AC14" s="1"/>
  <c r="AB13"/>
  <c r="AC13" s="1"/>
  <c r="AB12"/>
  <c r="AC12" s="1"/>
  <c r="AB11"/>
  <c r="AC11" s="1"/>
  <c r="AB10"/>
  <c r="AC10" s="1"/>
  <c r="AB9"/>
  <c r="AC9" s="1"/>
  <c r="AB8"/>
  <c r="AC8" s="1"/>
  <c r="AB7"/>
  <c r="AC7" s="1"/>
  <c r="Y24" i="4"/>
  <c r="C24"/>
  <c r="Y22"/>
  <c r="C22"/>
  <c r="AA19"/>
  <c r="AA20" s="1"/>
  <c r="Z19"/>
  <c r="Z20" s="1"/>
  <c r="Y19"/>
  <c r="Y20" s="1"/>
  <c r="X19"/>
  <c r="X20" s="1"/>
  <c r="W19"/>
  <c r="W20" s="1"/>
  <c r="V19"/>
  <c r="V20" s="1"/>
  <c r="U19"/>
  <c r="U20" s="1"/>
  <c r="T19"/>
  <c r="T20" s="1"/>
  <c r="S19"/>
  <c r="S20" s="1"/>
  <c r="R19"/>
  <c r="R20" s="1"/>
  <c r="Q19"/>
  <c r="Q20" s="1"/>
  <c r="P19"/>
  <c r="P20" s="1"/>
  <c r="O19"/>
  <c r="O20" s="1"/>
  <c r="N19"/>
  <c r="N20" s="1"/>
  <c r="M19"/>
  <c r="M20" s="1"/>
  <c r="L19"/>
  <c r="L20" s="1"/>
  <c r="K19"/>
  <c r="K20" s="1"/>
  <c r="J19"/>
  <c r="J20" s="1"/>
  <c r="I19"/>
  <c r="I20" s="1"/>
  <c r="H19"/>
  <c r="H20" s="1"/>
  <c r="G19"/>
  <c r="G20" s="1"/>
  <c r="F19"/>
  <c r="F20" s="1"/>
  <c r="E19"/>
  <c r="E20" s="1"/>
  <c r="D19"/>
  <c r="D20" s="1"/>
  <c r="C19"/>
  <c r="C20" s="1"/>
  <c r="AB18"/>
  <c r="AC18" s="1"/>
  <c r="AB17"/>
  <c r="AC17" s="1"/>
  <c r="AB16"/>
  <c r="AC16" s="1"/>
  <c r="AB15"/>
  <c r="AC15" s="1"/>
  <c r="AB14"/>
  <c r="AC14" s="1"/>
  <c r="AB13"/>
  <c r="AC13" s="1"/>
  <c r="AB12"/>
  <c r="AC12" s="1"/>
  <c r="AB11"/>
  <c r="AC11" s="1"/>
  <c r="AB10"/>
  <c r="AC10" s="1"/>
  <c r="AB9"/>
  <c r="AC9" s="1"/>
  <c r="AB8"/>
  <c r="AC8" s="1"/>
  <c r="AB7"/>
  <c r="AC7" s="1"/>
  <c r="Y22" i="1"/>
  <c r="C24"/>
  <c r="C22"/>
  <c r="W19"/>
  <c r="W20" s="1"/>
  <c r="X19"/>
  <c r="Y19"/>
  <c r="Y20" s="1"/>
  <c r="Z19"/>
  <c r="Z20" s="1"/>
  <c r="AA19"/>
  <c r="AA20" s="1"/>
  <c r="X20"/>
  <c r="AB7"/>
  <c r="AC7" s="1"/>
  <c r="AE7" s="1"/>
  <c r="D19"/>
  <c r="D20" s="1"/>
  <c r="E19"/>
  <c r="E20" s="1"/>
  <c r="F19"/>
  <c r="F20" s="1"/>
  <c r="G19"/>
  <c r="G20" s="1"/>
  <c r="H19"/>
  <c r="H20" s="1"/>
  <c r="I19"/>
  <c r="I20" s="1"/>
  <c r="J19"/>
  <c r="J20" s="1"/>
  <c r="K19"/>
  <c r="K20" s="1"/>
  <c r="L19"/>
  <c r="L20" s="1"/>
  <c r="M20"/>
  <c r="Q19"/>
  <c r="Q20" s="1"/>
  <c r="S19"/>
  <c r="S20" s="1"/>
  <c r="T19"/>
  <c r="T20" s="1"/>
  <c r="U19"/>
  <c r="U20" s="1"/>
  <c r="V19"/>
  <c r="V20" s="1"/>
  <c r="C19"/>
  <c r="C20" s="1"/>
  <c r="AB8"/>
  <c r="AC8" s="1"/>
  <c r="AE8" s="1"/>
  <c r="AB9"/>
  <c r="AC9" s="1"/>
  <c r="AE9" s="1"/>
  <c r="AB10"/>
  <c r="AC10" s="1"/>
  <c r="AE10" s="1"/>
  <c r="AE11"/>
  <c r="O24" i="5" l="1"/>
  <c r="O22"/>
  <c r="M24"/>
  <c r="M22"/>
  <c r="O24" i="3"/>
  <c r="O22"/>
  <c r="M24"/>
  <c r="M22"/>
  <c r="O24" i="4"/>
  <c r="O22"/>
  <c r="M24"/>
  <c r="M22"/>
  <c r="O24" i="1"/>
  <c r="O22"/>
  <c r="M22"/>
  <c r="M24"/>
</calcChain>
</file>

<file path=xl/sharedStrings.xml><?xml version="1.0" encoding="utf-8"?>
<sst xmlns="http://schemas.openxmlformats.org/spreadsheetml/2006/main" count="153" uniqueCount="83">
  <si>
    <t>Сумма баллов</t>
  </si>
  <si>
    <t>% 
выпол-нения работы</t>
  </si>
  <si>
    <t>Ф.И.О. уч.-ся</t>
  </si>
  <si>
    <t>№п/п</t>
  </si>
  <si>
    <t>Всего выполнило (человек)</t>
  </si>
  <si>
    <t>Всего выполнило (%)</t>
  </si>
  <si>
    <r>
      <t xml:space="preserve">Входной контроль по   </t>
    </r>
    <r>
      <rPr>
        <b/>
        <sz val="12"/>
        <color indexed="10"/>
        <rFont val="Times New Roman"/>
        <family val="1"/>
        <charset val="204"/>
      </rPr>
      <t>предмету   дата проведения   класс</t>
    </r>
    <r>
      <rPr>
        <b/>
        <sz val="12"/>
        <rFont val="Times New Roman"/>
        <family val="1"/>
        <charset val="204"/>
      </rPr>
      <t xml:space="preserve">
</t>
    </r>
  </si>
  <si>
    <t>Качество (%, по классу)</t>
  </si>
  <si>
    <t>Количество заданий (в вашей работе)</t>
  </si>
  <si>
    <t>Отметка</t>
  </si>
  <si>
    <t>Анализ</t>
  </si>
  <si>
    <t>Базовый</t>
  </si>
  <si>
    <t>Повышенный</t>
  </si>
  <si>
    <t>Уровень выполнения работы</t>
  </si>
  <si>
    <t>Выполнение  (%, по классу)</t>
  </si>
  <si>
    <t>Выполняли задания</t>
  </si>
  <si>
    <t>Класс</t>
  </si>
  <si>
    <t>Кол. человек в классе</t>
  </si>
  <si>
    <t>Учитель:</t>
  </si>
  <si>
    <t>Количество 4 и 5</t>
  </si>
  <si>
    <t xml:space="preserve">Количество 3,4,5 </t>
  </si>
  <si>
    <t>Находит значение числового выражения</t>
  </si>
  <si>
    <t>Решает задачу на %</t>
  </si>
  <si>
    <t>Составляет математическую модель к реальной ситуации</t>
  </si>
  <si>
    <t>Решает уравнение и отвечает на вопрос задачи</t>
  </si>
  <si>
    <t>Тоцкая Н.Г.</t>
  </si>
  <si>
    <t>Приводит одночлен к стандартному виду</t>
  </si>
  <si>
    <t>Решает систему уравнений</t>
  </si>
  <si>
    <t>Решает линейное уравнение</t>
  </si>
  <si>
    <t>Находит значение функции, при заданном аргументе</t>
  </si>
  <si>
    <t xml:space="preserve"> Извлекает информацию представленную на графике</t>
  </si>
  <si>
    <t>Выполняет основные действия со степенями с целыми показателями.</t>
  </si>
  <si>
    <t>Упрощает буквенное выражение</t>
  </si>
  <si>
    <t>Выполняет арифметические действия с рациональными числами</t>
  </si>
  <si>
    <t xml:space="preserve">Строит графики заданных функций </t>
  </si>
  <si>
    <t>Определяет координату точки пресечения двух графиков</t>
  </si>
  <si>
    <t>Решает геометрическую задачу</t>
  </si>
  <si>
    <t xml:space="preserve">Делает чертёж к задаче </t>
  </si>
  <si>
    <t>Знает свойства параллельных прямых и умеет их применять при решении задач</t>
  </si>
  <si>
    <t>Знает свойства прямоугольного треугольника и умеет их применять при решении задач</t>
  </si>
  <si>
    <t>Упрощает выражение со степенями с одинаковым основанием</t>
  </si>
  <si>
    <t>Преобразовывает  выражение в многочлен стандартного вида</t>
  </si>
  <si>
    <t>Решает геометрическую задачу.Находит углы равнобедренного треугольника по известному внешнему углу</t>
  </si>
  <si>
    <t>Раскладывает многочлен на множители.</t>
  </si>
  <si>
    <t>Коломыченко Евгений</t>
  </si>
  <si>
    <t>Кононова Оля</t>
  </si>
  <si>
    <t>Леверенц Константин</t>
  </si>
  <si>
    <t>Новик Наталья</t>
  </si>
  <si>
    <t>Карнаухова Анастасия</t>
  </si>
  <si>
    <t>Контрольная работа содержала задания  базового уровня (1-8 задания) и повышенного уровня (9-12 задания). Особые затруднение вызвало задания из базового уровня №1 - 80% учащихся не умеют находить значение числового выражения. Из заданий повышенного уровня затруднения вызвали  №11 и № 12. 60% учащихся  не смогли решить геометрическую задачу. Решая задачу алгебраическим способом 60 % учашихся не смогли составить линейное уравнение к задаче и 80% не смогли его решить.</t>
  </si>
  <si>
    <t xml:space="preserve">Контрольная  работа по математике в 7 классе за первое полугодие 2015-16 уч. года. Дата проведения: 22.12.2015г 
</t>
  </si>
  <si>
    <t>Итоговая  контрольная работа по математике в 7 классе 24.05.2016г.</t>
  </si>
  <si>
    <t>Решает задачу алгебраическим способом</t>
  </si>
  <si>
    <t>Применяет графические представления при решении уравнений</t>
  </si>
  <si>
    <t>Устанавливает соответствие между функциями и их графиками</t>
  </si>
  <si>
    <t>Определяет значение функции  по значению аргумента</t>
  </si>
  <si>
    <t>Извлекает статистическую информацию, представленную на графике</t>
  </si>
  <si>
    <t>Анализирует числовые данные представленные  в таблице</t>
  </si>
  <si>
    <t>Располагает наименованные единицы в порядке возрастания</t>
  </si>
  <si>
    <t xml:space="preserve">Контрольная работа составлена в форме тестирования: 4 задания с выбором ответа и 12 заданий с открытым ответом. Особых затруднений при выполнении контрольной работы у учащихся не возникло. </t>
  </si>
  <si>
    <t>Ваак Л.С.</t>
  </si>
  <si>
    <t>\</t>
  </si>
  <si>
    <t>Административная контрольная работа за 1 полугодие по обществознанию в 6 классе. 26.12.2016.</t>
  </si>
  <si>
    <t xml:space="preserve">Определяет  отличительные черты человека </t>
  </si>
  <si>
    <t>Определяет верные  суждения о социальной и биологической сущности человека</t>
  </si>
  <si>
    <t>Выбирает вид деятельности по ее описанию</t>
  </si>
  <si>
    <t>Определяет составляющие  понятия «труд членов семьи»</t>
  </si>
  <si>
    <t>Формулирует определение понятия «хобби»</t>
  </si>
  <si>
    <t xml:space="preserve">
Определяет  образование,  являющееся обязательным в нашей стране
</t>
  </si>
  <si>
    <t xml:space="preserve"> 
Определяет составляющие процесса обучения
</t>
  </si>
  <si>
    <t xml:space="preserve"> Распознает  слагаемые жизненного успеха</t>
  </si>
  <si>
    <t>Определяет, качества, которыми должен обладать хозяин</t>
  </si>
  <si>
    <t xml:space="preserve"> Объясняет значение фразы « Уметь учиться»</t>
  </si>
  <si>
    <t>Выбирает верное суждение о труде ремесленника</t>
  </si>
  <si>
    <t>Определяет верные суждения о символах государства</t>
  </si>
  <si>
    <t xml:space="preserve"> Выбирает  термин, не связанный с понятием «сознание»</t>
  </si>
  <si>
    <t>Выбирает из предложенного списка обязанности гражданина РФ</t>
  </si>
  <si>
    <t>Определяет верные утверждения о труде</t>
  </si>
  <si>
    <t>Формулирует определение понятия "сознание"</t>
  </si>
  <si>
    <t>Устанавливает соответствие между терминами и их определениями</t>
  </si>
  <si>
    <t>Выбирает термин,  не связанный с понятием "сознание"</t>
  </si>
  <si>
    <t xml:space="preserve"> Выбирает верные утверждения о самостоятельности</t>
  </si>
  <si>
    <t>Контрольная работа содержала задания  базового уровня (А1-15 задания) и повышенного уровня (В1-3 задания). Особые затруднение вызвало задание  №9 из базового  уровня, учащиеся не определили составляющие процесса обучения.С заданием №2 и №3 не справилось 75 % учащихся, не смогли сформулировать определение понятия "самостоятельность" и определить верные суждения о биологической и социальной сущности человека. С заданиями №4,№5 и №8 не справилась половина класса, учащиеся не выбрали верные  утверждения о самостоятельности,   видах деятельности, также не определили образование, являющееся в нашей стране обязательным.</t>
  </si>
</sst>
</file>

<file path=xl/styles.xml><?xml version="1.0" encoding="utf-8"?>
<styleSheet xmlns="http://schemas.openxmlformats.org/spreadsheetml/2006/main">
  <numFmts count="1">
    <numFmt numFmtId="164" formatCode="0.0%"/>
  </numFmts>
  <fonts count="21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0" fontId="0" fillId="2" borderId="11" xfId="0" applyNumberFormat="1" applyFill="1" applyBorder="1" applyAlignment="1">
      <alignment horizontal="center" vertical="center" textRotation="90"/>
    </xf>
    <xf numFmtId="10" fontId="0" fillId="2" borderId="4" xfId="0" applyNumberForma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1" fillId="2" borderId="1" xfId="0" applyFont="1" applyFill="1" applyBorder="1" applyAlignment="1"/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NumberFormat="1" applyFont="1" applyFill="1" applyBorder="1" applyAlignment="1" applyProtection="1">
      <alignment vertical="center" wrapText="1"/>
      <protection locked="0"/>
    </xf>
    <xf numFmtId="0" fontId="6" fillId="5" borderId="1" xfId="0" applyNumberFormat="1" applyFont="1" applyFill="1" applyBorder="1" applyAlignment="1" applyProtection="1">
      <alignment vertical="center"/>
      <protection locked="0"/>
    </xf>
    <xf numFmtId="0" fontId="0" fillId="5" borderId="1" xfId="0" applyNumberForma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/>
      <protection locked="0"/>
    </xf>
    <xf numFmtId="0" fontId="6" fillId="0" borderId="1" xfId="0" applyFont="1" applyBorder="1" applyAlignment="1" applyProtection="1">
      <alignment horizontal="center" vertical="center" textRotation="90"/>
      <protection locked="0"/>
    </xf>
    <xf numFmtId="0" fontId="6" fillId="0" borderId="1" xfId="0" applyFont="1" applyBorder="1" applyAlignment="1">
      <alignment horizontal="left" textRotation="90" wrapText="1"/>
    </xf>
    <xf numFmtId="0" fontId="6" fillId="0" borderId="1" xfId="0" applyFont="1" applyBorder="1" applyAlignment="1" applyProtection="1">
      <alignment horizontal="center" textRotation="90" wrapText="1"/>
      <protection locked="0"/>
    </xf>
    <xf numFmtId="0" fontId="6" fillId="0" borderId="1" xfId="0" applyFont="1" applyBorder="1" applyAlignment="1" applyProtection="1">
      <alignment horizontal="center" textRotation="90"/>
      <protection locked="0"/>
    </xf>
    <xf numFmtId="0" fontId="6" fillId="5" borderId="2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 wrapText="1"/>
    </xf>
    <xf numFmtId="0" fontId="6" fillId="6" borderId="1" xfId="0" applyFont="1" applyFill="1" applyBorder="1" applyAlignment="1" applyProtection="1">
      <alignment horizontal="center" wrapText="1"/>
      <protection locked="0"/>
    </xf>
    <xf numFmtId="0" fontId="6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 applyProtection="1">
      <alignment horizontal="center" vertical="center" textRotation="90"/>
      <protection locked="0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0" fontId="0" fillId="2" borderId="11" xfId="0" applyNumberFormat="1" applyFont="1" applyFill="1" applyBorder="1" applyAlignment="1">
      <alignment horizontal="center" vertical="center" textRotation="90"/>
    </xf>
    <xf numFmtId="10" fontId="0" fillId="2" borderId="1" xfId="0" applyNumberFormat="1" applyFont="1" applyFill="1" applyBorder="1" applyAlignment="1">
      <alignment horizontal="center" vertical="center" textRotation="90"/>
    </xf>
    <xf numFmtId="10" fontId="0" fillId="2" borderId="2" xfId="0" applyNumberFormat="1" applyFont="1" applyFill="1" applyBorder="1" applyAlignment="1">
      <alignment horizontal="center" vertical="center" textRotation="90"/>
    </xf>
    <xf numFmtId="10" fontId="0" fillId="2" borderId="4" xfId="0" applyNumberFormat="1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 applyProtection="1">
      <alignment horizontal="center" textRotation="90" wrapText="1"/>
      <protection locked="0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6" fillId="5" borderId="1" xfId="0" applyNumberFormat="1" applyFont="1" applyFill="1" applyBorder="1" applyAlignment="1" applyProtection="1">
      <alignment vertical="center" wrapText="1"/>
      <protection locked="0"/>
    </xf>
    <xf numFmtId="0" fontId="6" fillId="5" borderId="1" xfId="0" applyNumberFormat="1" applyFont="1" applyFill="1" applyBorder="1" applyAlignment="1" applyProtection="1">
      <alignment vertical="center"/>
      <protection locked="0"/>
    </xf>
    <xf numFmtId="0" fontId="15" fillId="7" borderId="1" xfId="0" applyNumberFormat="1" applyFont="1" applyFill="1" applyBorder="1" applyAlignment="1" applyProtection="1">
      <alignment vertical="center" wrapText="1"/>
      <protection locked="0"/>
    </xf>
    <xf numFmtId="0" fontId="15" fillId="7" borderId="1" xfId="0" applyNumberFormat="1" applyFont="1" applyFill="1" applyBorder="1" applyAlignment="1" applyProtection="1">
      <alignment vertical="center"/>
      <protection locked="0"/>
    </xf>
    <xf numFmtId="0" fontId="0" fillId="7" borderId="1" xfId="0" applyNumberFormat="1" applyFont="1" applyFill="1" applyBorder="1" applyAlignment="1" applyProtection="1">
      <alignment vertical="center"/>
      <protection locked="0"/>
    </xf>
    <xf numFmtId="0" fontId="0" fillId="7" borderId="0" xfId="0" applyFont="1" applyFill="1" applyAlignment="1">
      <alignment vertical="center"/>
    </xf>
    <xf numFmtId="0" fontId="15" fillId="7" borderId="2" xfId="0" applyNumberFormat="1" applyFont="1" applyFill="1" applyBorder="1" applyAlignment="1" applyProtection="1">
      <alignment vertical="center" wrapText="1"/>
      <protection locked="0"/>
    </xf>
    <xf numFmtId="0" fontId="15" fillId="7" borderId="2" xfId="0" applyNumberFormat="1" applyFont="1" applyFill="1" applyBorder="1" applyAlignment="1" applyProtection="1">
      <alignment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10" fontId="0" fillId="2" borderId="1" xfId="0" applyNumberFormat="1" applyFill="1" applyBorder="1" applyAlignment="1">
      <alignment horizontal="center" vertical="center" textRotation="90"/>
    </xf>
    <xf numFmtId="0" fontId="15" fillId="0" borderId="1" xfId="0" applyFont="1" applyBorder="1" applyAlignment="1" applyProtection="1">
      <alignment horizontal="left" textRotation="90" wrapText="1"/>
      <protection locked="0"/>
    </xf>
    <xf numFmtId="0" fontId="15" fillId="0" borderId="1" xfId="0" applyFont="1" applyBorder="1" applyAlignment="1">
      <alignment horizontal="left" textRotation="90" wrapText="1"/>
    </xf>
    <xf numFmtId="0" fontId="15" fillId="0" borderId="0" xfId="0" applyFont="1" applyAlignment="1">
      <alignment horizontal="left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7" xfId="0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5" borderId="3" xfId="0" applyFont="1" applyFill="1" applyBorder="1" applyAlignment="1" applyProtection="1">
      <alignment horizontal="left" vertical="center"/>
      <protection locked="0"/>
    </xf>
    <xf numFmtId="0" fontId="15" fillId="5" borderId="2" xfId="0" applyFont="1" applyFill="1" applyBorder="1" applyAlignment="1" applyProtection="1">
      <alignment horizontal="left" vertical="center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3" xfId="0" applyFont="1" applyFill="1" applyBorder="1" applyAlignment="1" applyProtection="1">
      <alignment vertical="top" wrapText="1"/>
      <protection locked="0"/>
    </xf>
    <xf numFmtId="0" fontId="0" fillId="5" borderId="14" xfId="0" applyFont="1" applyFill="1" applyBorder="1" applyAlignment="1" applyProtection="1">
      <alignment vertical="top" wrapText="1"/>
      <protection locked="0"/>
    </xf>
    <xf numFmtId="10" fontId="0" fillId="2" borderId="10" xfId="0" applyNumberFormat="1" applyFont="1" applyFill="1" applyBorder="1" applyAlignment="1">
      <alignment horizontal="center" vertical="center"/>
    </xf>
    <xf numFmtId="10" fontId="0" fillId="2" borderId="15" xfId="0" applyNumberFormat="1" applyFont="1" applyFill="1" applyBorder="1" applyAlignment="1">
      <alignment horizontal="center" vertical="center"/>
    </xf>
    <xf numFmtId="10" fontId="0" fillId="2" borderId="16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10" fontId="0" fillId="2" borderId="7" xfId="0" applyNumberFormat="1" applyFont="1" applyFill="1" applyBorder="1" applyAlignment="1">
      <alignment horizontal="center" vertical="center"/>
    </xf>
    <xf numFmtId="10" fontId="0" fillId="2" borderId="3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5" borderId="3" xfId="0" applyFont="1" applyFill="1" applyBorder="1" applyAlignment="1" applyProtection="1">
      <alignment horizontal="left" vertical="center"/>
      <protection locked="0"/>
    </xf>
    <xf numFmtId="0" fontId="12" fillId="5" borderId="2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0" fontId="0" fillId="2" borderId="7" xfId="0" applyNumberFormat="1" applyFill="1" applyBorder="1" applyAlignment="1">
      <alignment horizontal="center" vertical="center"/>
    </xf>
    <xf numFmtId="10" fontId="0" fillId="2" borderId="3" xfId="0" applyNumberFormat="1" applyFill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0" fontId="0" fillId="2" borderId="10" xfId="0" applyNumberFormat="1" applyFill="1" applyBorder="1" applyAlignment="1">
      <alignment horizontal="center" vertical="center"/>
    </xf>
    <xf numFmtId="10" fontId="0" fillId="2" borderId="15" xfId="0" applyNumberFormat="1" applyFill="1" applyBorder="1" applyAlignment="1">
      <alignment horizontal="center" vertical="center"/>
    </xf>
    <xf numFmtId="10" fontId="0" fillId="2" borderId="16" xfId="0" applyNumberFormat="1" applyFill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4" fillId="5" borderId="13" xfId="0" applyFont="1" applyFill="1" applyBorder="1" applyAlignment="1" applyProtection="1">
      <alignment vertical="top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E6E6E6"/>
      <color rgb="FFEAEAEA"/>
      <color rgb="FF99FFCC"/>
      <color rgb="FFF8F8F8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showGridLines="0" tabSelected="1" zoomScale="86" zoomScaleNormal="86" workbookViewId="0">
      <selection activeCell="B10" sqref="B10"/>
    </sheetView>
  </sheetViews>
  <sheetFormatPr defaultRowHeight="12.75"/>
  <cols>
    <col min="1" max="1" width="6.85546875" style="103" customWidth="1"/>
    <col min="2" max="2" width="26.140625" style="68" customWidth="1"/>
    <col min="3" max="3" width="4.42578125" style="68" customWidth="1"/>
    <col min="4" max="4" width="5" style="68" customWidth="1"/>
    <col min="5" max="5" width="6.5703125" style="68" customWidth="1"/>
    <col min="6" max="6" width="4.140625" style="68" customWidth="1"/>
    <col min="7" max="7" width="5" style="68" customWidth="1"/>
    <col min="8" max="8" width="4.28515625" style="68" customWidth="1"/>
    <col min="9" max="9" width="6" style="68" customWidth="1"/>
    <col min="10" max="10" width="5.85546875" style="68" customWidth="1"/>
    <col min="11" max="11" width="4.42578125" style="68" customWidth="1"/>
    <col min="12" max="12" width="4.28515625" style="68" customWidth="1"/>
    <col min="13" max="13" width="5.7109375" style="68" customWidth="1"/>
    <col min="14" max="14" width="4.140625" style="68" customWidth="1"/>
    <col min="15" max="15" width="4.85546875" style="68" customWidth="1"/>
    <col min="16" max="16" width="4" style="68" customWidth="1"/>
    <col min="17" max="18" width="5" style="68" customWidth="1"/>
    <col min="19" max="19" width="4" style="68" customWidth="1"/>
    <col min="20" max="21" width="4.85546875" style="68" customWidth="1"/>
    <col min="22" max="22" width="4" style="68" customWidth="1"/>
    <col min="23" max="23" width="4.42578125" style="68" customWidth="1"/>
    <col min="24" max="27" width="4" style="68" customWidth="1"/>
    <col min="28" max="28" width="8" style="68" customWidth="1"/>
    <col min="29" max="29" width="9.5703125" style="68" bestFit="1" customWidth="1"/>
    <col min="30" max="30" width="8.42578125" style="2" customWidth="1"/>
    <col min="31" max="31" width="11.28515625" style="68" customWidth="1"/>
    <col min="32" max="32" width="11.140625" style="68" customWidth="1"/>
    <col min="33" max="16384" width="9.140625" style="68"/>
  </cols>
  <sheetData>
    <row r="1" spans="1:40" ht="33" customHeight="1">
      <c r="A1" s="128" t="s">
        <v>62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40" ht="20.25" customHeight="1">
      <c r="A2" s="136" t="s">
        <v>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 t="s">
        <v>60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9"/>
    </row>
    <row r="3" spans="1:40" ht="15.75" customHeight="1">
      <c r="A3" s="69"/>
      <c r="B3" s="70" t="s">
        <v>16</v>
      </c>
      <c r="C3" s="129">
        <v>6</v>
      </c>
      <c r="D3" s="130"/>
      <c r="E3" s="143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5"/>
      <c r="AF3" s="2"/>
    </row>
    <row r="4" spans="1:40" ht="15" customHeight="1">
      <c r="A4" s="71"/>
      <c r="B4" s="72" t="s">
        <v>15</v>
      </c>
      <c r="C4" s="155">
        <v>4</v>
      </c>
      <c r="D4" s="155"/>
      <c r="E4" s="140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2"/>
    </row>
    <row r="5" spans="1:40" s="2" customFormat="1" ht="15.75" customHeight="1">
      <c r="A5" s="9"/>
      <c r="B5" s="9" t="s">
        <v>17</v>
      </c>
      <c r="C5" s="131">
        <v>4</v>
      </c>
      <c r="D5" s="132"/>
      <c r="E5" s="133" t="s">
        <v>8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5"/>
      <c r="Y5" s="152">
        <v>19</v>
      </c>
      <c r="Z5" s="153"/>
      <c r="AA5" s="154"/>
      <c r="AB5" s="126" t="s">
        <v>0</v>
      </c>
      <c r="AC5" s="126" t="s">
        <v>1</v>
      </c>
      <c r="AD5" s="126" t="s">
        <v>9</v>
      </c>
      <c r="AE5" s="126" t="s">
        <v>13</v>
      </c>
      <c r="AF5" s="68"/>
    </row>
    <row r="6" spans="1:40" s="2" customFormat="1" ht="159.75" customHeight="1">
      <c r="A6" s="3" t="s">
        <v>3</v>
      </c>
      <c r="B6" s="73" t="s">
        <v>2</v>
      </c>
      <c r="C6" s="108" t="s">
        <v>63</v>
      </c>
      <c r="D6" s="108" t="s">
        <v>78</v>
      </c>
      <c r="E6" s="108" t="s">
        <v>64</v>
      </c>
      <c r="F6" s="108" t="s">
        <v>81</v>
      </c>
      <c r="G6" s="108" t="s">
        <v>65</v>
      </c>
      <c r="H6" s="108" t="s">
        <v>66</v>
      </c>
      <c r="I6" s="108" t="s">
        <v>67</v>
      </c>
      <c r="J6" s="108" t="s">
        <v>68</v>
      </c>
      <c r="K6" s="108" t="s">
        <v>69</v>
      </c>
      <c r="L6" s="108" t="s">
        <v>70</v>
      </c>
      <c r="M6" s="108" t="s">
        <v>71</v>
      </c>
      <c r="N6" s="108" t="s">
        <v>72</v>
      </c>
      <c r="O6" s="108" t="s">
        <v>73</v>
      </c>
      <c r="P6" s="108" t="s">
        <v>74</v>
      </c>
      <c r="Q6" s="108" t="s">
        <v>75</v>
      </c>
      <c r="R6" s="108" t="s">
        <v>79</v>
      </c>
      <c r="S6" s="108" t="s">
        <v>76</v>
      </c>
      <c r="T6" s="108" t="s">
        <v>80</v>
      </c>
      <c r="U6" s="108" t="s">
        <v>77</v>
      </c>
      <c r="V6" s="108"/>
      <c r="W6" s="108"/>
      <c r="X6" s="66"/>
      <c r="Y6" s="67"/>
      <c r="Z6" s="66"/>
      <c r="AA6" s="67"/>
      <c r="AB6" s="127"/>
      <c r="AC6" s="127"/>
      <c r="AD6" s="127"/>
      <c r="AE6" s="127"/>
    </row>
    <row r="7" spans="1:40">
      <c r="A7" s="73">
        <v>1</v>
      </c>
      <c r="B7" s="109"/>
      <c r="C7" s="115">
        <v>1</v>
      </c>
      <c r="D7" s="115">
        <v>0</v>
      </c>
      <c r="E7" s="115">
        <v>1</v>
      </c>
      <c r="F7" s="115">
        <v>1</v>
      </c>
      <c r="G7" s="115">
        <v>1</v>
      </c>
      <c r="H7" s="115">
        <v>1</v>
      </c>
      <c r="I7" s="115">
        <v>1</v>
      </c>
      <c r="J7" s="115">
        <v>0</v>
      </c>
      <c r="K7" s="115">
        <v>0</v>
      </c>
      <c r="L7" s="115">
        <v>1</v>
      </c>
      <c r="M7" s="115">
        <v>1</v>
      </c>
      <c r="N7" s="115">
        <v>1</v>
      </c>
      <c r="O7" s="116">
        <v>1</v>
      </c>
      <c r="P7" s="116">
        <v>1</v>
      </c>
      <c r="Q7" s="116">
        <v>1</v>
      </c>
      <c r="R7" s="116">
        <v>1</v>
      </c>
      <c r="S7" s="116">
        <v>1</v>
      </c>
      <c r="T7" s="116">
        <v>1</v>
      </c>
      <c r="U7" s="116">
        <v>1</v>
      </c>
      <c r="V7" s="116"/>
      <c r="W7" s="116"/>
      <c r="X7" s="116"/>
      <c r="Y7" s="116"/>
      <c r="Z7" s="116"/>
      <c r="AA7" s="117"/>
      <c r="AB7" s="74">
        <f>SUM(C7:AA7)</f>
        <v>16</v>
      </c>
      <c r="AC7" s="75">
        <f t="shared" ref="AC7:AC10" si="0">AB7/$Y$5</f>
        <v>0.84210526315789469</v>
      </c>
      <c r="AD7" s="121">
        <v>4</v>
      </c>
      <c r="AE7" s="111" t="str">
        <f>IF(AC7=0%,"-",IF(AC7&lt;40%,"Неспр.",IF(AND(AC7&gt;=40%,AC7&lt;=68%),"Б","П")))</f>
        <v>П</v>
      </c>
      <c r="AF7" s="77"/>
      <c r="AG7" s="77"/>
      <c r="AH7" s="77"/>
      <c r="AI7" s="77"/>
      <c r="AJ7" s="77"/>
      <c r="AK7" s="77"/>
      <c r="AL7" s="77"/>
      <c r="AM7" s="77"/>
      <c r="AN7" s="77"/>
    </row>
    <row r="8" spans="1:40">
      <c r="A8" s="73">
        <v>2</v>
      </c>
      <c r="B8" s="109"/>
      <c r="C8" s="115">
        <v>1</v>
      </c>
      <c r="D8" s="115">
        <v>0</v>
      </c>
      <c r="E8" s="115">
        <v>0</v>
      </c>
      <c r="F8" s="115">
        <v>0</v>
      </c>
      <c r="G8" s="115">
        <v>0</v>
      </c>
      <c r="H8" s="115">
        <v>1</v>
      </c>
      <c r="I8" s="115">
        <v>1</v>
      </c>
      <c r="J8" s="115">
        <v>0</v>
      </c>
      <c r="K8" s="115">
        <v>0</v>
      </c>
      <c r="L8" s="116">
        <v>1</v>
      </c>
      <c r="M8" s="116">
        <v>1</v>
      </c>
      <c r="N8" s="116">
        <v>1</v>
      </c>
      <c r="O8" s="116">
        <v>1</v>
      </c>
      <c r="P8" s="116">
        <v>0</v>
      </c>
      <c r="Q8" s="116">
        <v>0</v>
      </c>
      <c r="R8" s="116">
        <v>0</v>
      </c>
      <c r="S8" s="116">
        <v>0</v>
      </c>
      <c r="T8" s="116">
        <v>1</v>
      </c>
      <c r="U8" s="116">
        <v>1</v>
      </c>
      <c r="V8" s="116"/>
      <c r="W8" s="116"/>
      <c r="X8" s="116"/>
      <c r="Y8" s="116"/>
      <c r="Z8" s="116"/>
      <c r="AA8" s="116"/>
      <c r="AB8" s="74">
        <f t="shared" ref="AB8:AB10" si="1">SUM(C8:AA8)</f>
        <v>9</v>
      </c>
      <c r="AC8" s="75">
        <f t="shared" si="0"/>
        <v>0.47368421052631576</v>
      </c>
      <c r="AD8" s="121">
        <v>3</v>
      </c>
      <c r="AE8" s="111" t="str">
        <f t="shared" ref="AE8:AE11" si="2">IF(AC8=0%,"-",IF(AC8&lt;40%,"Неспр.",IF(AND(AC8&gt;=40%,AC8&lt;=69%),"Б","П")))</f>
        <v>Б</v>
      </c>
      <c r="AF8" s="77"/>
      <c r="AG8" s="77"/>
      <c r="AH8" s="77"/>
      <c r="AI8" s="77"/>
      <c r="AJ8" s="77"/>
      <c r="AK8" s="77"/>
      <c r="AL8" s="77"/>
      <c r="AM8" s="77"/>
      <c r="AN8" s="77"/>
    </row>
    <row r="9" spans="1:40">
      <c r="A9" s="73">
        <v>3</v>
      </c>
      <c r="B9" s="109"/>
      <c r="C9" s="115">
        <v>1</v>
      </c>
      <c r="D9" s="115">
        <v>1</v>
      </c>
      <c r="E9" s="115">
        <v>0</v>
      </c>
      <c r="F9" s="115">
        <v>1</v>
      </c>
      <c r="G9" s="115">
        <v>1</v>
      </c>
      <c r="H9" s="115">
        <v>1</v>
      </c>
      <c r="I9" s="115">
        <v>1</v>
      </c>
      <c r="J9" s="115">
        <v>1</v>
      </c>
      <c r="K9" s="115">
        <v>0</v>
      </c>
      <c r="L9" s="116">
        <v>1</v>
      </c>
      <c r="M9" s="116">
        <v>0</v>
      </c>
      <c r="N9" s="116">
        <v>1</v>
      </c>
      <c r="O9" s="116">
        <v>1</v>
      </c>
      <c r="P9" s="116">
        <v>1</v>
      </c>
      <c r="Q9" s="116">
        <v>1</v>
      </c>
      <c r="R9" s="116">
        <v>1</v>
      </c>
      <c r="S9" s="116">
        <v>1</v>
      </c>
      <c r="T9" s="116">
        <v>1</v>
      </c>
      <c r="U9" s="116">
        <v>1</v>
      </c>
      <c r="V9" s="116"/>
      <c r="W9" s="116"/>
      <c r="X9" s="116"/>
      <c r="Y9" s="116"/>
      <c r="Z9" s="116"/>
      <c r="AA9" s="116"/>
      <c r="AB9" s="74">
        <f t="shared" si="1"/>
        <v>16</v>
      </c>
      <c r="AC9" s="75">
        <f t="shared" si="0"/>
        <v>0.84210526315789469</v>
      </c>
      <c r="AD9" s="121">
        <v>4</v>
      </c>
      <c r="AE9" s="111" t="str">
        <f t="shared" si="2"/>
        <v>П</v>
      </c>
      <c r="AF9" s="77"/>
      <c r="AG9" s="77"/>
      <c r="AH9" s="77"/>
      <c r="AI9" s="77"/>
      <c r="AJ9" s="77"/>
      <c r="AK9" s="77"/>
      <c r="AL9" s="77"/>
      <c r="AM9" s="77"/>
      <c r="AN9" s="77"/>
    </row>
    <row r="10" spans="1:40">
      <c r="A10" s="73">
        <v>4</v>
      </c>
      <c r="B10" s="109"/>
      <c r="C10" s="115">
        <v>1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1</v>
      </c>
      <c r="K10" s="115">
        <v>0</v>
      </c>
      <c r="L10" s="116">
        <v>1</v>
      </c>
      <c r="M10" s="116">
        <v>1</v>
      </c>
      <c r="N10" s="116">
        <v>0</v>
      </c>
      <c r="O10" s="116">
        <v>1</v>
      </c>
      <c r="P10" s="116">
        <v>0</v>
      </c>
      <c r="Q10" s="116">
        <v>0</v>
      </c>
      <c r="R10" s="116">
        <v>1</v>
      </c>
      <c r="S10" s="116">
        <v>0</v>
      </c>
      <c r="T10" s="116">
        <v>0</v>
      </c>
      <c r="U10" s="116">
        <v>0</v>
      </c>
      <c r="V10" s="116"/>
      <c r="W10" s="116"/>
      <c r="X10" s="116"/>
      <c r="Y10" s="116"/>
      <c r="Z10" s="116"/>
      <c r="AA10" s="116"/>
      <c r="AB10" s="74">
        <f t="shared" si="1"/>
        <v>6</v>
      </c>
      <c r="AC10" s="75">
        <f t="shared" si="0"/>
        <v>0.31578947368421051</v>
      </c>
      <c r="AD10" s="121">
        <v>2</v>
      </c>
      <c r="AE10" s="111" t="str">
        <f t="shared" si="2"/>
        <v>Неспр.</v>
      </c>
      <c r="AF10" s="77"/>
      <c r="AG10" s="77"/>
      <c r="AH10" s="77"/>
      <c r="AI10" s="77"/>
      <c r="AJ10" s="77"/>
      <c r="AK10" s="77"/>
      <c r="AL10" s="77"/>
      <c r="AM10" s="77"/>
      <c r="AN10" s="77"/>
    </row>
    <row r="11" spans="1:40">
      <c r="A11" s="73">
        <v>5</v>
      </c>
      <c r="B11" s="109"/>
      <c r="C11" s="115"/>
      <c r="D11" s="115"/>
      <c r="E11" s="115"/>
      <c r="F11" s="115"/>
      <c r="G11" s="115"/>
      <c r="H11" s="115"/>
      <c r="I11" s="115"/>
      <c r="J11" s="115"/>
      <c r="K11" s="115"/>
      <c r="L11" s="116"/>
      <c r="M11" s="116"/>
      <c r="N11" s="116"/>
      <c r="O11" s="116"/>
      <c r="P11" s="116"/>
      <c r="Q11" s="116"/>
      <c r="R11" s="116"/>
      <c r="S11" s="116"/>
      <c r="T11" s="116"/>
      <c r="U11" s="116" t="s">
        <v>61</v>
      </c>
      <c r="V11" s="116"/>
      <c r="W11" s="116" t="s">
        <v>61</v>
      </c>
      <c r="X11" s="116"/>
      <c r="Y11" s="116"/>
      <c r="Z11" s="116"/>
      <c r="AA11" s="116"/>
      <c r="AB11" s="74"/>
      <c r="AC11" s="75"/>
      <c r="AD11" s="121"/>
      <c r="AE11" s="111" t="str">
        <f t="shared" si="2"/>
        <v>-</v>
      </c>
      <c r="AF11" s="77"/>
      <c r="AG11" s="77"/>
      <c r="AH11" s="77"/>
      <c r="AI11" s="77"/>
      <c r="AJ11" s="77"/>
      <c r="AK11" s="77"/>
      <c r="AL11" s="77"/>
      <c r="AM11" s="77"/>
      <c r="AN11" s="77"/>
    </row>
    <row r="12" spans="1:40">
      <c r="A12" s="73">
        <v>6</v>
      </c>
      <c r="B12" s="118"/>
      <c r="C12" s="115"/>
      <c r="D12" s="115"/>
      <c r="E12" s="115"/>
      <c r="F12" s="115"/>
      <c r="G12" s="115"/>
      <c r="H12" s="115"/>
      <c r="I12" s="115"/>
      <c r="J12" s="115"/>
      <c r="K12" s="119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74"/>
      <c r="AC12" s="107"/>
      <c r="AD12" s="121"/>
      <c r="AE12" s="76"/>
      <c r="AF12" s="77"/>
      <c r="AG12" s="77"/>
      <c r="AH12" s="77"/>
      <c r="AI12" s="77"/>
      <c r="AJ12" s="77"/>
      <c r="AK12" s="77"/>
      <c r="AL12" s="77"/>
      <c r="AM12" s="77"/>
      <c r="AN12" s="77"/>
    </row>
    <row r="13" spans="1:40" s="79" customFormat="1" ht="15.75" customHeight="1">
      <c r="A13" s="78">
        <v>7</v>
      </c>
      <c r="B13" s="109"/>
      <c r="C13" s="115"/>
      <c r="D13" s="115"/>
      <c r="E13" s="115"/>
      <c r="F13" s="115"/>
      <c r="G13" s="115"/>
      <c r="H13" s="115"/>
      <c r="I13" s="115"/>
      <c r="J13" s="115"/>
      <c r="K13" s="119"/>
      <c r="L13" s="115"/>
      <c r="M13" s="115"/>
      <c r="N13" s="115"/>
      <c r="O13" s="115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74"/>
      <c r="AC13" s="107"/>
      <c r="AD13" s="121"/>
      <c r="AE13" s="76"/>
      <c r="AF13" s="77"/>
      <c r="AG13" s="77"/>
      <c r="AH13" s="77"/>
      <c r="AI13" s="77"/>
      <c r="AJ13" s="77"/>
      <c r="AK13" s="77"/>
      <c r="AL13" s="77"/>
      <c r="AM13" s="77"/>
      <c r="AN13" s="77"/>
    </row>
    <row r="14" spans="1:40">
      <c r="A14" s="73">
        <v>8</v>
      </c>
      <c r="B14" s="109"/>
      <c r="C14" s="115"/>
      <c r="D14" s="115"/>
      <c r="E14" s="115"/>
      <c r="F14" s="115"/>
      <c r="G14" s="115"/>
      <c r="H14" s="115"/>
      <c r="I14" s="115"/>
      <c r="J14" s="115"/>
      <c r="K14" s="119"/>
      <c r="L14" s="115"/>
      <c r="M14" s="115"/>
      <c r="N14" s="115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74"/>
      <c r="AC14" s="107"/>
      <c r="AD14" s="121"/>
      <c r="AE14" s="76"/>
      <c r="AF14" s="77"/>
      <c r="AG14" s="77"/>
      <c r="AH14" s="77"/>
      <c r="AI14" s="77"/>
      <c r="AJ14" s="77"/>
      <c r="AK14" s="77"/>
      <c r="AL14" s="77"/>
      <c r="AM14" s="77"/>
      <c r="AN14" s="77"/>
    </row>
    <row r="15" spans="1:40">
      <c r="A15" s="73">
        <v>9</v>
      </c>
      <c r="B15" s="109"/>
      <c r="C15" s="116"/>
      <c r="D15" s="116"/>
      <c r="E15" s="116"/>
      <c r="F15" s="116"/>
      <c r="G15" s="116"/>
      <c r="H15" s="116"/>
      <c r="I15" s="115"/>
      <c r="J15" s="116"/>
      <c r="K15" s="120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74"/>
      <c r="AC15" s="75"/>
      <c r="AD15" s="121"/>
      <c r="AE15" s="80"/>
    </row>
    <row r="16" spans="1:40">
      <c r="A16" s="73">
        <v>10</v>
      </c>
      <c r="B16" s="109"/>
      <c r="C16" s="115"/>
      <c r="D16" s="115"/>
      <c r="E16" s="115"/>
      <c r="F16" s="116"/>
      <c r="G16" s="116"/>
      <c r="H16" s="116"/>
      <c r="I16" s="115"/>
      <c r="J16" s="116"/>
      <c r="K16" s="120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74"/>
      <c r="AC16" s="75"/>
      <c r="AD16" s="121"/>
      <c r="AE16" s="80"/>
    </row>
    <row r="17" spans="1:35">
      <c r="A17" s="73">
        <v>11</v>
      </c>
      <c r="B17" s="109"/>
      <c r="C17" s="115"/>
      <c r="D17" s="115"/>
      <c r="E17" s="115"/>
      <c r="F17" s="116"/>
      <c r="G17" s="116"/>
      <c r="H17" s="116"/>
      <c r="I17" s="115"/>
      <c r="J17" s="116"/>
      <c r="K17" s="120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74"/>
      <c r="AC17" s="75"/>
      <c r="AD17" s="121"/>
      <c r="AE17" s="80"/>
    </row>
    <row r="18" spans="1:35">
      <c r="A18" s="73">
        <v>12</v>
      </c>
      <c r="B18" s="109"/>
      <c r="C18" s="116"/>
      <c r="D18" s="116"/>
      <c r="E18" s="116"/>
      <c r="F18" s="116"/>
      <c r="G18" s="116"/>
      <c r="H18" s="116"/>
      <c r="I18" s="115"/>
      <c r="J18" s="116"/>
      <c r="K18" s="120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74"/>
      <c r="AC18" s="75"/>
      <c r="AD18" s="121"/>
      <c r="AE18" s="80"/>
    </row>
    <row r="19" spans="1:35">
      <c r="A19" s="81"/>
      <c r="B19" s="39" t="s">
        <v>4</v>
      </c>
      <c r="C19" s="82">
        <f t="shared" ref="C19:Q19" si="3">SUMIF(C7:C18,"&gt;0")</f>
        <v>4</v>
      </c>
      <c r="D19" s="82">
        <f t="shared" si="3"/>
        <v>1</v>
      </c>
      <c r="E19" s="82">
        <f t="shared" si="3"/>
        <v>1</v>
      </c>
      <c r="F19" s="82">
        <f t="shared" si="3"/>
        <v>2</v>
      </c>
      <c r="G19" s="82">
        <f t="shared" si="3"/>
        <v>2</v>
      </c>
      <c r="H19" s="82">
        <f t="shared" si="3"/>
        <v>3</v>
      </c>
      <c r="I19" s="82">
        <f t="shared" si="3"/>
        <v>3</v>
      </c>
      <c r="J19" s="82">
        <f t="shared" si="3"/>
        <v>2</v>
      </c>
      <c r="K19" s="83">
        <f t="shared" si="3"/>
        <v>0</v>
      </c>
      <c r="L19" s="82">
        <f t="shared" si="3"/>
        <v>4</v>
      </c>
      <c r="M19" s="82">
        <v>4</v>
      </c>
      <c r="N19" s="82">
        <v>7</v>
      </c>
      <c r="O19" s="82">
        <v>6</v>
      </c>
      <c r="P19" s="82">
        <v>7</v>
      </c>
      <c r="Q19" s="82">
        <f t="shared" si="3"/>
        <v>2</v>
      </c>
      <c r="R19" s="82">
        <v>5</v>
      </c>
      <c r="S19" s="82">
        <f t="shared" ref="S19:AA19" si="4">SUMIF(S7:S18,"&gt;0")</f>
        <v>2</v>
      </c>
      <c r="T19" s="82">
        <f t="shared" si="4"/>
        <v>3</v>
      </c>
      <c r="U19" s="82">
        <f>SUMIF(U7:U18,"&gt;0")</f>
        <v>3</v>
      </c>
      <c r="V19" s="82">
        <f t="shared" si="4"/>
        <v>0</v>
      </c>
      <c r="W19" s="82">
        <f t="shared" si="4"/>
        <v>0</v>
      </c>
      <c r="X19" s="82">
        <f t="shared" si="4"/>
        <v>0</v>
      </c>
      <c r="Y19" s="82">
        <f t="shared" si="4"/>
        <v>0</v>
      </c>
      <c r="Z19" s="82">
        <f t="shared" si="4"/>
        <v>0</v>
      </c>
      <c r="AA19" s="84">
        <f t="shared" si="4"/>
        <v>0</v>
      </c>
      <c r="AB19" s="85"/>
      <c r="AC19" s="86"/>
      <c r="AD19" s="22"/>
    </row>
    <row r="20" spans="1:35" ht="62.25" customHeight="1">
      <c r="A20" s="87"/>
      <c r="B20" s="88" t="s">
        <v>5</v>
      </c>
      <c r="C20" s="89">
        <f>C19/$C$4</f>
        <v>1</v>
      </c>
      <c r="D20" s="89">
        <f>D19/$C$4</f>
        <v>0.25</v>
      </c>
      <c r="E20" s="89">
        <f t="shared" ref="E20:AA20" si="5">E19/$C$4</f>
        <v>0.25</v>
      </c>
      <c r="F20" s="89">
        <f t="shared" si="5"/>
        <v>0.5</v>
      </c>
      <c r="G20" s="89">
        <f t="shared" si="5"/>
        <v>0.5</v>
      </c>
      <c r="H20" s="89">
        <f t="shared" si="5"/>
        <v>0.75</v>
      </c>
      <c r="I20" s="89">
        <f t="shared" si="5"/>
        <v>0.75</v>
      </c>
      <c r="J20" s="90">
        <f t="shared" si="5"/>
        <v>0.5</v>
      </c>
      <c r="K20" s="91">
        <f t="shared" si="5"/>
        <v>0</v>
      </c>
      <c r="L20" s="89">
        <f t="shared" si="5"/>
        <v>1</v>
      </c>
      <c r="M20" s="89">
        <f>M19/$C$4</f>
        <v>1</v>
      </c>
      <c r="N20" s="89">
        <v>1</v>
      </c>
      <c r="O20" s="89">
        <v>0.6</v>
      </c>
      <c r="P20" s="29">
        <v>0.6</v>
      </c>
      <c r="Q20" s="89">
        <f t="shared" si="5"/>
        <v>0.5</v>
      </c>
      <c r="R20" s="89">
        <v>0.2</v>
      </c>
      <c r="S20" s="89">
        <f t="shared" si="5"/>
        <v>0.5</v>
      </c>
      <c r="T20" s="89">
        <f t="shared" si="5"/>
        <v>0.75</v>
      </c>
      <c r="U20" s="89">
        <f t="shared" si="5"/>
        <v>0.75</v>
      </c>
      <c r="V20" s="89">
        <f t="shared" si="5"/>
        <v>0</v>
      </c>
      <c r="W20" s="89">
        <f t="shared" si="5"/>
        <v>0</v>
      </c>
      <c r="X20" s="89">
        <f t="shared" si="5"/>
        <v>0</v>
      </c>
      <c r="Y20" s="89">
        <f t="shared" si="5"/>
        <v>0</v>
      </c>
      <c r="Z20" s="89">
        <f t="shared" si="5"/>
        <v>0</v>
      </c>
      <c r="AA20" s="92">
        <f t="shared" si="5"/>
        <v>0</v>
      </c>
      <c r="AB20" s="93"/>
      <c r="AC20" s="94"/>
      <c r="AD20" s="22"/>
      <c r="AG20" s="95"/>
      <c r="AI20" s="96"/>
    </row>
    <row r="21" spans="1:35">
      <c r="A21" s="97"/>
      <c r="B21" s="19"/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4"/>
      <c r="AC21" s="94"/>
      <c r="AD21" s="22"/>
      <c r="AE21" s="94"/>
    </row>
    <row r="22" spans="1:35">
      <c r="A22" s="100"/>
      <c r="B22" s="93" t="s">
        <v>7</v>
      </c>
      <c r="C22" s="156">
        <f>COUNTIF(AD7:AD18,"&gt;3")/$C$4</f>
        <v>0.5</v>
      </c>
      <c r="D22" s="157"/>
      <c r="E22" s="158"/>
      <c r="F22" s="101"/>
      <c r="G22" s="101"/>
      <c r="H22" s="159" t="s">
        <v>11</v>
      </c>
      <c r="I22" s="159"/>
      <c r="J22" s="159"/>
      <c r="K22" s="159"/>
      <c r="L22" s="159"/>
      <c r="M22" s="160">
        <f>COUNTIF(AE7:AE18,"Б")/C4</f>
        <v>0.25</v>
      </c>
      <c r="N22" s="160"/>
      <c r="O22" s="102">
        <f>COUNTIF(AE7:AE18,"Б")</f>
        <v>1</v>
      </c>
      <c r="P22" s="101"/>
      <c r="Q22" s="101"/>
      <c r="R22" s="101"/>
      <c r="S22" s="159" t="s">
        <v>19</v>
      </c>
      <c r="T22" s="159"/>
      <c r="U22" s="159"/>
      <c r="V22" s="159"/>
      <c r="W22" s="159"/>
      <c r="X22" s="159"/>
      <c r="Y22" s="102">
        <f>COUNTIF(AD7:AD18,"&gt;3")</f>
        <v>2</v>
      </c>
      <c r="Z22" s="101"/>
      <c r="AA22" s="101"/>
      <c r="AB22" s="94"/>
      <c r="AC22" s="94"/>
      <c r="AD22" s="22"/>
      <c r="AE22" s="94"/>
    </row>
    <row r="23" spans="1:35">
      <c r="A23" s="97"/>
      <c r="B23" s="19"/>
      <c r="C23" s="98"/>
      <c r="D23" s="98"/>
      <c r="E23" s="98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94"/>
      <c r="AC23" s="94"/>
      <c r="AD23" s="22"/>
      <c r="AE23" s="94"/>
    </row>
    <row r="24" spans="1:35" ht="13.5" customHeight="1">
      <c r="A24" s="104"/>
      <c r="B24" s="105" t="s">
        <v>14</v>
      </c>
      <c r="C24" s="149">
        <f>COUNTIF(AD7:AD18,"&gt;2")/$C$4</f>
        <v>0.75</v>
      </c>
      <c r="D24" s="150"/>
      <c r="E24" s="151"/>
      <c r="F24" s="101"/>
      <c r="G24" s="101"/>
      <c r="H24" s="159" t="s">
        <v>12</v>
      </c>
      <c r="I24" s="159"/>
      <c r="J24" s="159"/>
      <c r="K24" s="159"/>
      <c r="L24" s="159"/>
      <c r="M24" s="160">
        <f>COUNTIF(AE7:AE18,"П")/C4</f>
        <v>0.5</v>
      </c>
      <c r="N24" s="160"/>
      <c r="O24" s="102">
        <f>COUNTIF(AE7:AE18,"П")</f>
        <v>2</v>
      </c>
      <c r="P24" s="101"/>
      <c r="Q24" s="101"/>
      <c r="R24" s="101"/>
      <c r="S24" s="159" t="s">
        <v>20</v>
      </c>
      <c r="T24" s="159"/>
      <c r="U24" s="159"/>
      <c r="V24" s="159"/>
      <c r="W24" s="159"/>
      <c r="X24" s="159"/>
      <c r="Y24" s="112">
        <f>COUNTIF(AD7:AD18,"&gt;2")</f>
        <v>3</v>
      </c>
      <c r="Z24" s="101"/>
      <c r="AA24" s="101"/>
      <c r="AB24" s="94"/>
      <c r="AC24" s="94"/>
      <c r="AD24" s="22"/>
      <c r="AE24" s="94"/>
    </row>
    <row r="25" spans="1:35" ht="13.5" thickBot="1"/>
    <row r="26" spans="1:35" ht="75" customHeight="1" thickBot="1">
      <c r="B26" s="106" t="s">
        <v>10</v>
      </c>
      <c r="C26" s="146" t="s">
        <v>82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8"/>
    </row>
  </sheetData>
  <mergeCells count="23">
    <mergeCell ref="C26:AD26"/>
    <mergeCell ref="C24:E24"/>
    <mergeCell ref="Y5:AA5"/>
    <mergeCell ref="C4:D4"/>
    <mergeCell ref="C22:E22"/>
    <mergeCell ref="H22:L22"/>
    <mergeCell ref="H24:L24"/>
    <mergeCell ref="M22:N22"/>
    <mergeCell ref="M24:N24"/>
    <mergeCell ref="S22:X22"/>
    <mergeCell ref="S24:X24"/>
    <mergeCell ref="AE5:AE6"/>
    <mergeCell ref="A1:AD1"/>
    <mergeCell ref="AC5:AC6"/>
    <mergeCell ref="AD5:AD6"/>
    <mergeCell ref="AB5:AB6"/>
    <mergeCell ref="C3:D3"/>
    <mergeCell ref="C5:D5"/>
    <mergeCell ref="E5:X5"/>
    <mergeCell ref="A2:L2"/>
    <mergeCell ref="M2:AD2"/>
    <mergeCell ref="E4:AD4"/>
    <mergeCell ref="E3:AD3"/>
  </mergeCells>
  <phoneticPr fontId="3" type="noConversion"/>
  <conditionalFormatting sqref="AE7:AE18">
    <cfRule type="cellIs" dxfId="17" priority="10" operator="equal">
      <formula>"-"</formula>
    </cfRule>
    <cfRule type="cellIs" dxfId="16" priority="13" operator="equal">
      <formula>"П"</formula>
    </cfRule>
    <cfRule type="cellIs" dxfId="15" priority="14" operator="equal">
      <formula>"Б"</formula>
    </cfRule>
  </conditionalFormatting>
  <conditionalFormatting sqref="AE7">
    <cfRule type="cellIs" dxfId="14" priority="4" operator="equal">
      <formula>"-"</formula>
    </cfRule>
    <cfRule type="cellIs" dxfId="13" priority="5" operator="equal">
      <formula>"П"</formula>
    </cfRule>
    <cfRule type="cellIs" dxfId="12" priority="6" operator="equal">
      <formula>"Б"</formula>
    </cfRule>
  </conditionalFormatting>
  <conditionalFormatting sqref="AE8:AE11">
    <cfRule type="cellIs" dxfId="11" priority="1" operator="equal">
      <formula>"-"</formula>
    </cfRule>
    <cfRule type="cellIs" dxfId="10" priority="2" operator="equal">
      <formula>"П"</formula>
    </cfRule>
    <cfRule type="cellIs" dxfId="9" priority="3" operator="equal">
      <formula>"Б"</formula>
    </cfRule>
  </conditionalFormatting>
  <pageMargins left="0.39370078740157483" right="0.39370078740157483" top="0.39370078740157483" bottom="0.39370078740157483" header="0.51181102362204722" footer="0.51181102362204722"/>
  <pageSetup paperSize="9" scale="65" orientation="landscape" horizontalDpi="300" verticalDpi="300" r:id="rId1"/>
  <headerFooter alignWithMargins="0"/>
  <cellWatches>
    <cellWatch r="AG13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6"/>
  <sheetViews>
    <sheetView topLeftCell="A4" zoomScale="70" zoomScaleNormal="70" workbookViewId="0">
      <selection activeCell="Y24" sqref="Y24"/>
    </sheetView>
  </sheetViews>
  <sheetFormatPr defaultRowHeight="12.75"/>
  <cols>
    <col min="1" max="1" width="6.85546875" style="5" customWidth="1"/>
    <col min="2" max="2" width="26.140625" style="1" customWidth="1"/>
    <col min="3" max="3" width="6.7109375" style="1" customWidth="1"/>
    <col min="4" max="4" width="3.85546875" style="1" customWidth="1"/>
    <col min="5" max="5" width="7.28515625" style="1" customWidth="1"/>
    <col min="6" max="6" width="9" style="1" customWidth="1"/>
    <col min="7" max="7" width="4" style="1" customWidth="1"/>
    <col min="8" max="8" width="7.140625" style="1" customWidth="1"/>
    <col min="9" max="9" width="5" style="1" customWidth="1"/>
    <col min="10" max="10" width="5.5703125" style="1" customWidth="1"/>
    <col min="11" max="11" width="6.42578125" style="1" customWidth="1"/>
    <col min="12" max="12" width="8.28515625" style="1" customWidth="1"/>
    <col min="13" max="13" width="6.140625" style="7" customWidth="1"/>
    <col min="14" max="14" width="6" style="1" customWidth="1"/>
    <col min="15" max="15" width="4" style="7" customWidth="1"/>
    <col min="16" max="16" width="5.42578125" style="1" customWidth="1"/>
    <col min="17" max="17" width="7" style="1" customWidth="1"/>
    <col min="18" max="18" width="6.28515625" style="1" customWidth="1"/>
    <col min="19" max="27" width="4" style="1" customWidth="1"/>
    <col min="28" max="28" width="8" style="1" customWidth="1"/>
    <col min="29" max="29" width="9.5703125" style="1" bestFit="1" customWidth="1"/>
    <col min="30" max="30" width="8.42578125" style="2" customWidth="1"/>
    <col min="31" max="31" width="11.28515625" style="1" customWidth="1"/>
    <col min="32" max="32" width="11.140625" style="1" customWidth="1"/>
    <col min="33" max="16384" width="9.140625" style="1"/>
  </cols>
  <sheetData>
    <row r="1" spans="1:33" ht="33" customHeight="1">
      <c r="A1" s="165" t="s">
        <v>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</row>
    <row r="2" spans="1:33" ht="20.25" customHeight="1">
      <c r="A2" s="166" t="s">
        <v>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 t="s">
        <v>25</v>
      </c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9"/>
    </row>
    <row r="3" spans="1:33" ht="15.75" customHeight="1">
      <c r="A3" s="41"/>
      <c r="B3" s="40" t="s">
        <v>16</v>
      </c>
      <c r="C3" s="170">
        <f>'1четверть'!C3:D3</f>
        <v>6</v>
      </c>
      <c r="D3" s="171"/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4"/>
      <c r="AF3" s="2"/>
    </row>
    <row r="4" spans="1:33" ht="15" customHeight="1">
      <c r="A4" s="8"/>
      <c r="B4" s="37" t="s">
        <v>15</v>
      </c>
      <c r="C4" s="161">
        <v>5</v>
      </c>
      <c r="D4" s="161"/>
      <c r="E4" s="162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4"/>
    </row>
    <row r="5" spans="1:33" s="2" customFormat="1" ht="15.75" customHeight="1">
      <c r="A5" s="9"/>
      <c r="B5" s="9" t="s">
        <v>17</v>
      </c>
      <c r="C5" s="185">
        <v>5</v>
      </c>
      <c r="D5" s="186"/>
      <c r="E5" s="187" t="s">
        <v>8</v>
      </c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9"/>
      <c r="Y5" s="190">
        <v>16</v>
      </c>
      <c r="Z5" s="191"/>
      <c r="AA5" s="192"/>
      <c r="AB5" s="193" t="s">
        <v>0</v>
      </c>
      <c r="AC5" s="193" t="s">
        <v>1</v>
      </c>
      <c r="AD5" s="193" t="s">
        <v>9</v>
      </c>
      <c r="AE5" s="175" t="s">
        <v>13</v>
      </c>
      <c r="AF5" s="1"/>
    </row>
    <row r="6" spans="1:33" s="2" customFormat="1" ht="162.75" customHeight="1">
      <c r="A6" s="3" t="s">
        <v>3</v>
      </c>
      <c r="B6" s="6" t="s">
        <v>2</v>
      </c>
      <c r="C6" s="55" t="s">
        <v>21</v>
      </c>
      <c r="D6" s="58" t="s">
        <v>28</v>
      </c>
      <c r="E6" s="59" t="s">
        <v>29</v>
      </c>
      <c r="F6" s="59" t="s">
        <v>31</v>
      </c>
      <c r="G6" s="58" t="s">
        <v>27</v>
      </c>
      <c r="H6" s="59" t="s">
        <v>30</v>
      </c>
      <c r="I6" s="56" t="s">
        <v>22</v>
      </c>
      <c r="J6" s="59" t="s">
        <v>26</v>
      </c>
      <c r="K6" s="59" t="s">
        <v>32</v>
      </c>
      <c r="L6" s="59" t="s">
        <v>33</v>
      </c>
      <c r="M6" s="59" t="s">
        <v>34</v>
      </c>
      <c r="N6" s="59" t="s">
        <v>35</v>
      </c>
      <c r="O6" s="59" t="s">
        <v>37</v>
      </c>
      <c r="P6" s="59" t="s">
        <v>36</v>
      </c>
      <c r="Q6" s="54" t="s">
        <v>23</v>
      </c>
      <c r="R6" s="55" t="s">
        <v>24</v>
      </c>
      <c r="S6" s="52">
        <v>17</v>
      </c>
      <c r="T6" s="51">
        <v>18</v>
      </c>
      <c r="U6" s="52">
        <v>19</v>
      </c>
      <c r="V6" s="51">
        <v>20</v>
      </c>
      <c r="W6" s="52">
        <v>21</v>
      </c>
      <c r="X6" s="51">
        <v>22</v>
      </c>
      <c r="Y6" s="52">
        <v>23</v>
      </c>
      <c r="Z6" s="51">
        <v>24</v>
      </c>
      <c r="AA6" s="52">
        <v>25</v>
      </c>
      <c r="AB6" s="193"/>
      <c r="AC6" s="193"/>
      <c r="AD6" s="193"/>
      <c r="AE6" s="176"/>
    </row>
    <row r="7" spans="1:33" ht="15.75">
      <c r="A7" s="6">
        <v>1</v>
      </c>
      <c r="B7" s="45" t="s">
        <v>48</v>
      </c>
      <c r="C7" s="46">
        <v>0</v>
      </c>
      <c r="D7" s="46">
        <v>1</v>
      </c>
      <c r="E7" s="46">
        <v>1</v>
      </c>
      <c r="F7" s="46">
        <v>1</v>
      </c>
      <c r="G7" s="46">
        <v>1</v>
      </c>
      <c r="H7" s="46">
        <v>0</v>
      </c>
      <c r="I7" s="46">
        <v>0</v>
      </c>
      <c r="J7" s="113">
        <v>1</v>
      </c>
      <c r="K7" s="113">
        <v>1</v>
      </c>
      <c r="L7" s="113">
        <v>0</v>
      </c>
      <c r="M7" s="113">
        <v>0</v>
      </c>
      <c r="N7" s="113">
        <v>0</v>
      </c>
      <c r="O7" s="114">
        <v>1</v>
      </c>
      <c r="P7" s="114">
        <v>0</v>
      </c>
      <c r="Q7" s="114">
        <v>0</v>
      </c>
      <c r="R7" s="47">
        <v>0</v>
      </c>
      <c r="S7" s="47"/>
      <c r="T7" s="47"/>
      <c r="U7" s="47"/>
      <c r="V7" s="47"/>
      <c r="W7" s="47"/>
      <c r="X7" s="47"/>
      <c r="Y7" s="47"/>
      <c r="Z7" s="47"/>
      <c r="AA7" s="48"/>
      <c r="AB7" s="31">
        <f t="shared" ref="AB7:AB18" si="0">SUM(C7:AA7)</f>
        <v>7</v>
      </c>
      <c r="AC7" s="32">
        <f t="shared" ref="AC7:AC18" si="1">AB7/$Y$5</f>
        <v>0.4375</v>
      </c>
      <c r="AD7" s="50">
        <v>3</v>
      </c>
      <c r="AE7" s="34" t="str">
        <f>IF(AC7=0%,"-",IF(AC7&lt;40%,"Неспр.",IF(AND(AC7&gt;=40%,AC7&lt;=69%),"Б","П")))</f>
        <v>Б</v>
      </c>
      <c r="AF7" s="2"/>
    </row>
    <row r="8" spans="1:33" ht="15.75">
      <c r="A8" s="6">
        <v>2</v>
      </c>
      <c r="B8" s="45" t="s">
        <v>44</v>
      </c>
      <c r="C8" s="46">
        <v>0</v>
      </c>
      <c r="D8" s="46">
        <v>0</v>
      </c>
      <c r="E8" s="46">
        <v>1</v>
      </c>
      <c r="F8" s="46">
        <v>1</v>
      </c>
      <c r="G8" s="46">
        <v>1</v>
      </c>
      <c r="H8" s="46">
        <v>1</v>
      </c>
      <c r="I8" s="46">
        <v>1</v>
      </c>
      <c r="J8" s="113">
        <v>1</v>
      </c>
      <c r="K8" s="113">
        <v>1</v>
      </c>
      <c r="L8" s="114">
        <v>0</v>
      </c>
      <c r="M8" s="114">
        <v>1</v>
      </c>
      <c r="N8" s="114">
        <v>1</v>
      </c>
      <c r="O8" s="114">
        <v>1</v>
      </c>
      <c r="P8" s="114">
        <v>1</v>
      </c>
      <c r="Q8" s="114">
        <v>1</v>
      </c>
      <c r="R8" s="47">
        <v>1</v>
      </c>
      <c r="S8" s="47"/>
      <c r="T8" s="47"/>
      <c r="U8" s="47"/>
      <c r="V8" s="47"/>
      <c r="W8" s="47"/>
      <c r="X8" s="47"/>
      <c r="Y8" s="47"/>
      <c r="Z8" s="47"/>
      <c r="AA8" s="47"/>
      <c r="AB8" s="31">
        <f t="shared" si="0"/>
        <v>13</v>
      </c>
      <c r="AC8" s="32">
        <f t="shared" si="1"/>
        <v>0.8125</v>
      </c>
      <c r="AD8" s="50">
        <v>4</v>
      </c>
      <c r="AE8" s="111" t="str">
        <f t="shared" ref="AE8:AE18" si="2">IF(AC8=0%,"-",IF(AC8&lt;40%,"Неспр.",IF(AND(AC8&gt;=40%,AC8&lt;=69%),"Б","П")))</f>
        <v>П</v>
      </c>
      <c r="AF8" s="2"/>
    </row>
    <row r="9" spans="1:33" ht="15.75">
      <c r="A9" s="6">
        <v>3</v>
      </c>
      <c r="B9" s="45" t="s">
        <v>45</v>
      </c>
      <c r="C9" s="47">
        <v>0</v>
      </c>
      <c r="D9" s="47">
        <v>1</v>
      </c>
      <c r="E9" s="47">
        <v>1</v>
      </c>
      <c r="F9" s="47">
        <v>1</v>
      </c>
      <c r="G9" s="47">
        <v>1</v>
      </c>
      <c r="H9" s="47">
        <v>0</v>
      </c>
      <c r="I9" s="46">
        <v>0</v>
      </c>
      <c r="J9" s="114">
        <v>1</v>
      </c>
      <c r="K9" s="114">
        <v>1</v>
      </c>
      <c r="L9" s="114">
        <v>1</v>
      </c>
      <c r="M9" s="114">
        <v>1</v>
      </c>
      <c r="N9" s="114">
        <v>1</v>
      </c>
      <c r="O9" s="114">
        <v>1</v>
      </c>
      <c r="P9" s="114">
        <v>0</v>
      </c>
      <c r="Q9" s="114">
        <v>1</v>
      </c>
      <c r="R9" s="47">
        <v>0</v>
      </c>
      <c r="S9" s="47"/>
      <c r="T9" s="47"/>
      <c r="U9" s="47"/>
      <c r="V9" s="47"/>
      <c r="W9" s="47"/>
      <c r="X9" s="47"/>
      <c r="Y9" s="47"/>
      <c r="Z9" s="47"/>
      <c r="AA9" s="47"/>
      <c r="AB9" s="31">
        <f t="shared" si="0"/>
        <v>11</v>
      </c>
      <c r="AC9" s="32">
        <f t="shared" si="1"/>
        <v>0.6875</v>
      </c>
      <c r="AD9" s="50">
        <v>3</v>
      </c>
      <c r="AE9" s="111" t="str">
        <f t="shared" si="2"/>
        <v>Б</v>
      </c>
    </row>
    <row r="10" spans="1:33" ht="15.75">
      <c r="A10" s="6">
        <v>4</v>
      </c>
      <c r="B10" s="45" t="s">
        <v>46</v>
      </c>
      <c r="C10" s="46">
        <v>1</v>
      </c>
      <c r="D10" s="46">
        <v>1</v>
      </c>
      <c r="E10" s="46">
        <v>1</v>
      </c>
      <c r="F10" s="46">
        <v>1</v>
      </c>
      <c r="G10" s="46">
        <v>1</v>
      </c>
      <c r="H10" s="46">
        <v>1</v>
      </c>
      <c r="I10" s="46">
        <v>1</v>
      </c>
      <c r="J10" s="113">
        <v>1</v>
      </c>
      <c r="K10" s="113">
        <v>0</v>
      </c>
      <c r="L10" s="114">
        <v>0</v>
      </c>
      <c r="M10" s="114">
        <v>1</v>
      </c>
      <c r="N10" s="114">
        <v>1</v>
      </c>
      <c r="O10" s="114">
        <v>1</v>
      </c>
      <c r="P10" s="114">
        <v>1</v>
      </c>
      <c r="Q10" s="114">
        <v>0</v>
      </c>
      <c r="R10" s="47">
        <v>0</v>
      </c>
      <c r="S10" s="47"/>
      <c r="T10" s="47"/>
      <c r="U10" s="47"/>
      <c r="V10" s="47"/>
      <c r="W10" s="47"/>
      <c r="X10" s="47"/>
      <c r="Y10" s="47"/>
      <c r="Z10" s="47"/>
      <c r="AA10" s="47"/>
      <c r="AB10" s="31">
        <f t="shared" si="0"/>
        <v>12</v>
      </c>
      <c r="AC10" s="32">
        <f t="shared" si="1"/>
        <v>0.75</v>
      </c>
      <c r="AD10" s="50">
        <v>4</v>
      </c>
      <c r="AE10" s="111" t="str">
        <f t="shared" si="2"/>
        <v>П</v>
      </c>
    </row>
    <row r="11" spans="1:33" ht="15.75">
      <c r="A11" s="6">
        <v>5</v>
      </c>
      <c r="B11" s="45" t="s">
        <v>47</v>
      </c>
      <c r="C11" s="47">
        <v>0</v>
      </c>
      <c r="D11" s="47">
        <v>1</v>
      </c>
      <c r="E11" s="47">
        <v>1</v>
      </c>
      <c r="F11" s="47">
        <v>1</v>
      </c>
      <c r="G11" s="47">
        <v>0</v>
      </c>
      <c r="H11" s="47">
        <v>1</v>
      </c>
      <c r="I11" s="46">
        <v>1</v>
      </c>
      <c r="J11" s="114">
        <v>1</v>
      </c>
      <c r="K11" s="114">
        <v>0</v>
      </c>
      <c r="L11" s="114">
        <v>0</v>
      </c>
      <c r="M11" s="114">
        <v>0</v>
      </c>
      <c r="N11" s="114">
        <v>0</v>
      </c>
      <c r="O11" s="114">
        <v>1</v>
      </c>
      <c r="P11" s="114">
        <v>0</v>
      </c>
      <c r="Q11" s="114">
        <v>0</v>
      </c>
      <c r="R11" s="47">
        <v>0</v>
      </c>
      <c r="S11" s="47"/>
      <c r="T11" s="47"/>
      <c r="U11" s="47"/>
      <c r="V11" s="47"/>
      <c r="W11" s="47"/>
      <c r="X11" s="47"/>
      <c r="Y11" s="47"/>
      <c r="Z11" s="47"/>
      <c r="AA11" s="47"/>
      <c r="AB11" s="31">
        <f t="shared" si="0"/>
        <v>7</v>
      </c>
      <c r="AC11" s="32">
        <f t="shared" si="1"/>
        <v>0.4375</v>
      </c>
      <c r="AD11" s="50">
        <v>3</v>
      </c>
      <c r="AE11" s="111" t="str">
        <f t="shared" si="2"/>
        <v>Б</v>
      </c>
    </row>
    <row r="12" spans="1:33" ht="15.75">
      <c r="A12" s="6">
        <v>6</v>
      </c>
      <c r="B12" s="45"/>
      <c r="C12" s="46"/>
      <c r="D12" s="46"/>
      <c r="E12" s="46"/>
      <c r="F12" s="46"/>
      <c r="G12" s="46"/>
      <c r="H12" s="46"/>
      <c r="I12" s="46"/>
      <c r="J12" s="113"/>
      <c r="K12" s="113"/>
      <c r="L12" s="114"/>
      <c r="M12" s="114"/>
      <c r="N12" s="114"/>
      <c r="O12" s="114"/>
      <c r="P12" s="114"/>
      <c r="Q12" s="114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31">
        <f t="shared" si="0"/>
        <v>0</v>
      </c>
      <c r="AC12" s="32">
        <f t="shared" si="1"/>
        <v>0</v>
      </c>
      <c r="AD12" s="50"/>
      <c r="AE12" s="111" t="str">
        <f t="shared" si="2"/>
        <v>-</v>
      </c>
      <c r="AG12" s="2"/>
    </row>
    <row r="13" spans="1:33" s="36" customFormat="1" ht="15.75" customHeight="1">
      <c r="A13" s="35">
        <v>7</v>
      </c>
      <c r="B13" s="45"/>
      <c r="C13" s="46"/>
      <c r="D13" s="46"/>
      <c r="E13" s="46"/>
      <c r="F13" s="46"/>
      <c r="G13" s="46"/>
      <c r="H13" s="46"/>
      <c r="I13" s="46"/>
      <c r="J13" s="113"/>
      <c r="K13" s="113"/>
      <c r="L13" s="113"/>
      <c r="M13" s="113"/>
      <c r="N13" s="113"/>
      <c r="O13" s="113"/>
      <c r="P13" s="114"/>
      <c r="Q13" s="114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31">
        <f t="shared" si="0"/>
        <v>0</v>
      </c>
      <c r="AC13" s="32">
        <f t="shared" si="1"/>
        <v>0</v>
      </c>
      <c r="AD13" s="50"/>
      <c r="AE13" s="111" t="str">
        <f t="shared" si="2"/>
        <v>-</v>
      </c>
    </row>
    <row r="14" spans="1:33" ht="15.75">
      <c r="A14" s="6">
        <v>8</v>
      </c>
      <c r="B14" s="45"/>
      <c r="C14" s="46"/>
      <c r="D14" s="46"/>
      <c r="E14" s="46"/>
      <c r="F14" s="46"/>
      <c r="G14" s="46"/>
      <c r="H14" s="46"/>
      <c r="I14" s="46"/>
      <c r="J14" s="113"/>
      <c r="K14" s="113"/>
      <c r="L14" s="113"/>
      <c r="M14" s="113"/>
      <c r="N14" s="113"/>
      <c r="O14" s="114"/>
      <c r="P14" s="114"/>
      <c r="Q14" s="114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31">
        <f t="shared" si="0"/>
        <v>0</v>
      </c>
      <c r="AC14" s="32">
        <f t="shared" si="1"/>
        <v>0</v>
      </c>
      <c r="AD14" s="50"/>
      <c r="AE14" s="111" t="str">
        <f t="shared" si="2"/>
        <v>-</v>
      </c>
    </row>
    <row r="15" spans="1:33" ht="15.75">
      <c r="A15" s="6">
        <v>9</v>
      </c>
      <c r="B15" s="45"/>
      <c r="C15" s="47"/>
      <c r="D15" s="47"/>
      <c r="E15" s="47"/>
      <c r="F15" s="47"/>
      <c r="G15" s="47"/>
      <c r="H15" s="47"/>
      <c r="I15" s="46"/>
      <c r="J15" s="114"/>
      <c r="K15" s="114"/>
      <c r="L15" s="114"/>
      <c r="M15" s="114"/>
      <c r="N15" s="114"/>
      <c r="O15" s="114"/>
      <c r="P15" s="114"/>
      <c r="Q15" s="114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31">
        <f t="shared" si="0"/>
        <v>0</v>
      </c>
      <c r="AC15" s="32">
        <f t="shared" si="1"/>
        <v>0</v>
      </c>
      <c r="AD15" s="50"/>
      <c r="AE15" s="111" t="str">
        <f t="shared" si="2"/>
        <v>-</v>
      </c>
    </row>
    <row r="16" spans="1:33" ht="15.75">
      <c r="A16" s="6">
        <v>10</v>
      </c>
      <c r="B16" s="45"/>
      <c r="C16" s="46"/>
      <c r="D16" s="46"/>
      <c r="E16" s="46"/>
      <c r="F16" s="47"/>
      <c r="G16" s="47"/>
      <c r="H16" s="47"/>
      <c r="I16" s="46"/>
      <c r="J16" s="114"/>
      <c r="K16" s="114"/>
      <c r="L16" s="114"/>
      <c r="M16" s="114"/>
      <c r="N16" s="114"/>
      <c r="O16" s="114"/>
      <c r="P16" s="114"/>
      <c r="Q16" s="114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31">
        <f t="shared" si="0"/>
        <v>0</v>
      </c>
      <c r="AC16" s="32">
        <f t="shared" si="1"/>
        <v>0</v>
      </c>
      <c r="AD16" s="50"/>
      <c r="AE16" s="111" t="str">
        <f t="shared" si="2"/>
        <v>-</v>
      </c>
    </row>
    <row r="17" spans="1:35" ht="15.75">
      <c r="A17" s="6">
        <v>11</v>
      </c>
      <c r="B17" s="45"/>
      <c r="C17" s="46"/>
      <c r="D17" s="46"/>
      <c r="E17" s="46"/>
      <c r="F17" s="47"/>
      <c r="G17" s="47"/>
      <c r="H17" s="47"/>
      <c r="I17" s="46"/>
      <c r="J17" s="114"/>
      <c r="K17" s="114"/>
      <c r="L17" s="114"/>
      <c r="M17" s="114"/>
      <c r="N17" s="114"/>
      <c r="O17" s="114"/>
      <c r="P17" s="114"/>
      <c r="Q17" s="114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31">
        <f t="shared" si="0"/>
        <v>0</v>
      </c>
      <c r="AC17" s="32">
        <f t="shared" si="1"/>
        <v>0</v>
      </c>
      <c r="AD17" s="50"/>
      <c r="AE17" s="111" t="str">
        <f t="shared" si="2"/>
        <v>-</v>
      </c>
    </row>
    <row r="18" spans="1:35" ht="15.75">
      <c r="A18" s="6">
        <v>12</v>
      </c>
      <c r="B18" s="45"/>
      <c r="C18" s="47"/>
      <c r="D18" s="47"/>
      <c r="E18" s="47"/>
      <c r="F18" s="47"/>
      <c r="G18" s="47"/>
      <c r="H18" s="47"/>
      <c r="I18" s="46"/>
      <c r="J18" s="114"/>
      <c r="K18" s="114"/>
      <c r="L18" s="114"/>
      <c r="M18" s="114"/>
      <c r="N18" s="114"/>
      <c r="O18" s="114"/>
      <c r="P18" s="114"/>
      <c r="Q18" s="114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31">
        <f t="shared" si="0"/>
        <v>0</v>
      </c>
      <c r="AC18" s="32">
        <f t="shared" si="1"/>
        <v>0</v>
      </c>
      <c r="AD18" s="50"/>
      <c r="AE18" s="111" t="str">
        <f t="shared" si="2"/>
        <v>-</v>
      </c>
    </row>
    <row r="19" spans="1:35">
      <c r="A19" s="24"/>
      <c r="B19" s="39" t="s">
        <v>4</v>
      </c>
      <c r="C19" s="25">
        <f t="shared" ref="C19:AA19" si="3">SUMIF(C7:C18,"&gt;0")</f>
        <v>1</v>
      </c>
      <c r="D19" s="25">
        <f t="shared" si="3"/>
        <v>4</v>
      </c>
      <c r="E19" s="25">
        <f t="shared" si="3"/>
        <v>5</v>
      </c>
      <c r="F19" s="25">
        <f t="shared" si="3"/>
        <v>5</v>
      </c>
      <c r="G19" s="25">
        <f t="shared" si="3"/>
        <v>4</v>
      </c>
      <c r="H19" s="25">
        <f t="shared" si="3"/>
        <v>3</v>
      </c>
      <c r="I19" s="25">
        <f t="shared" si="3"/>
        <v>3</v>
      </c>
      <c r="J19" s="110">
        <f t="shared" si="3"/>
        <v>5</v>
      </c>
      <c r="K19" s="110">
        <f t="shared" si="3"/>
        <v>3</v>
      </c>
      <c r="L19" s="110">
        <f t="shared" si="3"/>
        <v>1</v>
      </c>
      <c r="M19" s="110">
        <f t="shared" si="3"/>
        <v>3</v>
      </c>
      <c r="N19" s="110">
        <f t="shared" si="3"/>
        <v>3</v>
      </c>
      <c r="O19" s="110">
        <f t="shared" si="3"/>
        <v>5</v>
      </c>
      <c r="P19" s="110">
        <f t="shared" si="3"/>
        <v>2</v>
      </c>
      <c r="Q19" s="110">
        <f t="shared" si="3"/>
        <v>2</v>
      </c>
      <c r="R19" s="25">
        <f t="shared" si="3"/>
        <v>1</v>
      </c>
      <c r="S19" s="25">
        <f t="shared" si="3"/>
        <v>0</v>
      </c>
      <c r="T19" s="25">
        <f t="shared" si="3"/>
        <v>0</v>
      </c>
      <c r="U19" s="25">
        <f t="shared" si="3"/>
        <v>0</v>
      </c>
      <c r="V19" s="25">
        <f t="shared" si="3"/>
        <v>0</v>
      </c>
      <c r="W19" s="25">
        <f t="shared" si="3"/>
        <v>0</v>
      </c>
      <c r="X19" s="25">
        <f t="shared" si="3"/>
        <v>0</v>
      </c>
      <c r="Y19" s="25">
        <f t="shared" si="3"/>
        <v>0</v>
      </c>
      <c r="Z19" s="25">
        <f t="shared" si="3"/>
        <v>0</v>
      </c>
      <c r="AA19" s="26">
        <f t="shared" si="3"/>
        <v>0</v>
      </c>
      <c r="AB19" s="10"/>
      <c r="AC19" s="11"/>
      <c r="AD19" s="22"/>
    </row>
    <row r="20" spans="1:35" ht="62.25" customHeight="1">
      <c r="A20" s="27"/>
      <c r="B20" s="28" t="s">
        <v>5</v>
      </c>
      <c r="C20" s="29">
        <f>C19/$C$4</f>
        <v>0.2</v>
      </c>
      <c r="D20" s="29">
        <f>D19/$C$4</f>
        <v>0.8</v>
      </c>
      <c r="E20" s="29">
        <f t="shared" ref="E20:AA20" si="4">E19/$C$4</f>
        <v>1</v>
      </c>
      <c r="F20" s="29">
        <f t="shared" si="4"/>
        <v>1</v>
      </c>
      <c r="G20" s="29">
        <f t="shared" si="4"/>
        <v>0.8</v>
      </c>
      <c r="H20" s="29">
        <f t="shared" si="4"/>
        <v>0.6</v>
      </c>
      <c r="I20" s="29">
        <f t="shared" si="4"/>
        <v>0.6</v>
      </c>
      <c r="J20" s="122">
        <f t="shared" si="4"/>
        <v>1</v>
      </c>
      <c r="K20" s="122">
        <f t="shared" si="4"/>
        <v>0.6</v>
      </c>
      <c r="L20" s="122">
        <f t="shared" si="4"/>
        <v>0.2</v>
      </c>
      <c r="M20" s="122">
        <f>M19/$C$4</f>
        <v>0.6</v>
      </c>
      <c r="N20" s="122">
        <f t="shared" si="4"/>
        <v>0.6</v>
      </c>
      <c r="O20" s="122">
        <f t="shared" si="4"/>
        <v>1</v>
      </c>
      <c r="P20" s="122">
        <f t="shared" si="4"/>
        <v>0.4</v>
      </c>
      <c r="Q20" s="122">
        <f t="shared" si="4"/>
        <v>0.4</v>
      </c>
      <c r="R20" s="29">
        <f t="shared" si="4"/>
        <v>0.2</v>
      </c>
      <c r="S20" s="29">
        <f t="shared" si="4"/>
        <v>0</v>
      </c>
      <c r="T20" s="29">
        <f t="shared" si="4"/>
        <v>0</v>
      </c>
      <c r="U20" s="29">
        <f t="shared" si="4"/>
        <v>0</v>
      </c>
      <c r="V20" s="29">
        <f t="shared" si="4"/>
        <v>0</v>
      </c>
      <c r="W20" s="29">
        <f t="shared" si="4"/>
        <v>0</v>
      </c>
      <c r="X20" s="29">
        <f t="shared" si="4"/>
        <v>0</v>
      </c>
      <c r="Y20" s="29">
        <f t="shared" si="4"/>
        <v>0</v>
      </c>
      <c r="Z20" s="29">
        <f t="shared" si="4"/>
        <v>0</v>
      </c>
      <c r="AA20" s="30">
        <f t="shared" si="4"/>
        <v>0</v>
      </c>
      <c r="AB20" s="12"/>
      <c r="AC20" s="4"/>
      <c r="AD20" s="22"/>
      <c r="AG20" s="43"/>
      <c r="AI20" s="42"/>
    </row>
    <row r="21" spans="1:35">
      <c r="A21" s="13"/>
      <c r="B21" s="19"/>
      <c r="C21" s="18"/>
      <c r="D21" s="18"/>
      <c r="E21" s="18"/>
      <c r="F21" s="20"/>
      <c r="G21" s="20"/>
      <c r="H21" s="20"/>
      <c r="I21" s="20"/>
      <c r="J21" s="20"/>
      <c r="K21" s="20"/>
      <c r="L21" s="20"/>
      <c r="M21" s="21"/>
      <c r="N21" s="20"/>
      <c r="O21" s="2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4"/>
      <c r="AC21" s="4"/>
      <c r="AD21" s="22"/>
      <c r="AE21" s="4"/>
    </row>
    <row r="22" spans="1:35">
      <c r="A22" s="16"/>
      <c r="B22" s="23" t="s">
        <v>7</v>
      </c>
      <c r="C22" s="177">
        <f>COUNTIF(AD7:AD18,"&gt;3")/$C$4</f>
        <v>0.4</v>
      </c>
      <c r="D22" s="178"/>
      <c r="E22" s="179"/>
      <c r="F22" s="15"/>
      <c r="G22" s="15"/>
      <c r="H22" s="180" t="s">
        <v>11</v>
      </c>
      <c r="I22" s="180"/>
      <c r="J22" s="180"/>
      <c r="K22" s="180"/>
      <c r="L22" s="180"/>
      <c r="M22" s="181">
        <f>COUNTIF(AE7:AE18,"Б")/C4</f>
        <v>0.6</v>
      </c>
      <c r="N22" s="181"/>
      <c r="O22" s="44">
        <f>COUNTIF(AE7:AE18,"Б")</f>
        <v>3</v>
      </c>
      <c r="P22" s="15"/>
      <c r="Q22" s="15"/>
      <c r="R22" s="15"/>
      <c r="S22" s="180" t="s">
        <v>19</v>
      </c>
      <c r="T22" s="180"/>
      <c r="U22" s="180"/>
      <c r="V22" s="180"/>
      <c r="W22" s="180"/>
      <c r="X22" s="180"/>
      <c r="Y22" s="44">
        <f>COUNTIF(AD7:AD18,"&gt;3")</f>
        <v>2</v>
      </c>
      <c r="Z22" s="15"/>
      <c r="AA22" s="15"/>
      <c r="AB22" s="4"/>
      <c r="AC22" s="4"/>
      <c r="AD22" s="22"/>
      <c r="AE22" s="4"/>
    </row>
    <row r="23" spans="1:35">
      <c r="A23" s="13"/>
      <c r="B23" s="19"/>
      <c r="C23" s="18"/>
      <c r="D23" s="18"/>
      <c r="E23" s="18"/>
      <c r="F23" s="5"/>
      <c r="G23" s="5"/>
      <c r="H23" s="5"/>
      <c r="I23" s="5"/>
      <c r="J23" s="5"/>
      <c r="K23" s="5"/>
      <c r="L23" s="5"/>
      <c r="M23" s="17"/>
      <c r="N23" s="5"/>
      <c r="O23" s="1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4"/>
      <c r="AC23" s="4"/>
      <c r="AD23" s="22"/>
      <c r="AE23" s="4"/>
    </row>
    <row r="24" spans="1:35" ht="13.5" customHeight="1">
      <c r="A24" s="14"/>
      <c r="B24" s="38" t="s">
        <v>14</v>
      </c>
      <c r="C24" s="182">
        <f>COUNTIF(AD7:AD18,"&gt;2")/$C$4</f>
        <v>1</v>
      </c>
      <c r="D24" s="183"/>
      <c r="E24" s="184"/>
      <c r="F24" s="15"/>
      <c r="G24" s="15"/>
      <c r="H24" s="180" t="s">
        <v>12</v>
      </c>
      <c r="I24" s="180"/>
      <c r="J24" s="180"/>
      <c r="K24" s="180"/>
      <c r="L24" s="180"/>
      <c r="M24" s="181">
        <f>COUNTIF(AE7:AE18,"П")/C4</f>
        <v>0.4</v>
      </c>
      <c r="N24" s="181"/>
      <c r="O24" s="44">
        <f>COUNTIF(AE7:AE18,"П")</f>
        <v>2</v>
      </c>
      <c r="P24" s="15"/>
      <c r="Q24" s="15"/>
      <c r="R24" s="15"/>
      <c r="S24" s="180" t="s">
        <v>20</v>
      </c>
      <c r="T24" s="180"/>
      <c r="U24" s="180"/>
      <c r="V24" s="180"/>
      <c r="W24" s="180"/>
      <c r="X24" s="180"/>
      <c r="Y24" s="44">
        <f>COUNTIF(AD7:AD18,"&gt;2")</f>
        <v>5</v>
      </c>
      <c r="Z24" s="15"/>
      <c r="AA24" s="15"/>
      <c r="AB24" s="4"/>
      <c r="AC24" s="4"/>
      <c r="AD24" s="22"/>
      <c r="AE24" s="4"/>
    </row>
    <row r="25" spans="1:35" ht="13.5" thickBot="1"/>
    <row r="26" spans="1:35" ht="75" customHeight="1" thickBot="1">
      <c r="B26" s="33" t="s">
        <v>10</v>
      </c>
      <c r="C26" s="146" t="s">
        <v>49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8"/>
    </row>
  </sheetData>
  <mergeCells count="23">
    <mergeCell ref="C26:AD26"/>
    <mergeCell ref="AE5:AE6"/>
    <mergeCell ref="C22:E22"/>
    <mergeCell ref="H22:L22"/>
    <mergeCell ref="M22:N22"/>
    <mergeCell ref="C24:E24"/>
    <mergeCell ref="H24:L24"/>
    <mergeCell ref="M24:N24"/>
    <mergeCell ref="C5:D5"/>
    <mergeCell ref="E5:X5"/>
    <mergeCell ref="Y5:AA5"/>
    <mergeCell ref="AB5:AB6"/>
    <mergeCell ref="AC5:AC6"/>
    <mergeCell ref="AD5:AD6"/>
    <mergeCell ref="S22:X22"/>
    <mergeCell ref="S24:X24"/>
    <mergeCell ref="C4:D4"/>
    <mergeCell ref="E4:AD4"/>
    <mergeCell ref="A1:AD1"/>
    <mergeCell ref="A2:L2"/>
    <mergeCell ref="M2:AD2"/>
    <mergeCell ref="C3:D3"/>
    <mergeCell ref="E3:AD3"/>
  </mergeCells>
  <conditionalFormatting sqref="AE7:AE18">
    <cfRule type="cellIs" dxfId="8" priority="1" operator="equal">
      <formula>"-"</formula>
    </cfRule>
    <cfRule type="cellIs" dxfId="7" priority="2" operator="equal">
      <formula>"П"</formula>
    </cfRule>
    <cfRule type="cellIs" dxfId="6" priority="3" operator="equal">
      <formula>"Б"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zoomScale="70" zoomScaleNormal="70" workbookViewId="0">
      <selection activeCell="AI7" sqref="AI7"/>
    </sheetView>
  </sheetViews>
  <sheetFormatPr defaultRowHeight="12.75"/>
  <cols>
    <col min="1" max="1" width="6.85546875" style="5" customWidth="1"/>
    <col min="2" max="2" width="26.140625" style="1" customWidth="1"/>
    <col min="3" max="3" width="4" style="1" customWidth="1"/>
    <col min="4" max="4" width="3.85546875" style="1" customWidth="1"/>
    <col min="5" max="12" width="4" style="1" customWidth="1"/>
    <col min="13" max="13" width="4" style="7" customWidth="1"/>
    <col min="14" max="14" width="4" style="1" customWidth="1"/>
    <col min="15" max="15" width="4" style="7" customWidth="1"/>
    <col min="16" max="27" width="4" style="1" customWidth="1"/>
    <col min="28" max="28" width="8" style="1" customWidth="1"/>
    <col min="29" max="29" width="9.5703125" style="1" bestFit="1" customWidth="1"/>
    <col min="30" max="30" width="8.42578125" style="2" customWidth="1"/>
    <col min="31" max="31" width="11.28515625" style="1" customWidth="1"/>
    <col min="32" max="32" width="11.140625" style="1" customWidth="1"/>
    <col min="33" max="16384" width="9.140625" style="1"/>
  </cols>
  <sheetData>
    <row r="1" spans="1:33" ht="33" customHeight="1">
      <c r="A1" s="165" t="s">
        <v>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</row>
    <row r="2" spans="1:33" ht="20.25" customHeight="1">
      <c r="A2" s="166" t="s">
        <v>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9"/>
    </row>
    <row r="3" spans="1:33" ht="15.75" customHeight="1">
      <c r="A3" s="41"/>
      <c r="B3" s="40" t="s">
        <v>16</v>
      </c>
      <c r="C3" s="170">
        <f>'1четверть'!C3:D3</f>
        <v>6</v>
      </c>
      <c r="D3" s="171"/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4"/>
      <c r="AF3" s="2"/>
    </row>
    <row r="4" spans="1:33" ht="15" customHeight="1">
      <c r="A4" s="8"/>
      <c r="B4" s="37" t="s">
        <v>15</v>
      </c>
      <c r="C4" s="161"/>
      <c r="D4" s="161"/>
      <c r="E4" s="162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4"/>
    </row>
    <row r="5" spans="1:33" s="2" customFormat="1" ht="15.75" customHeight="1">
      <c r="A5" s="9"/>
      <c r="B5" s="9" t="s">
        <v>17</v>
      </c>
      <c r="C5" s="185"/>
      <c r="D5" s="186"/>
      <c r="E5" s="187" t="s">
        <v>8</v>
      </c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9"/>
      <c r="Y5" s="190"/>
      <c r="Z5" s="191"/>
      <c r="AA5" s="192"/>
      <c r="AB5" s="193" t="s">
        <v>0</v>
      </c>
      <c r="AC5" s="193" t="s">
        <v>1</v>
      </c>
      <c r="AD5" s="193" t="s">
        <v>9</v>
      </c>
      <c r="AE5" s="175" t="s">
        <v>13</v>
      </c>
      <c r="AF5" s="1"/>
    </row>
    <row r="6" spans="1:33" s="2" customFormat="1" ht="88.5" customHeight="1">
      <c r="A6" s="3" t="s">
        <v>3</v>
      </c>
      <c r="B6" s="6" t="s">
        <v>2</v>
      </c>
      <c r="C6" s="51">
        <v>1</v>
      </c>
      <c r="D6" s="52">
        <v>2</v>
      </c>
      <c r="E6" s="51">
        <v>3</v>
      </c>
      <c r="F6" s="51">
        <v>4</v>
      </c>
      <c r="G6" s="52">
        <v>5</v>
      </c>
      <c r="H6" s="51">
        <v>6</v>
      </c>
      <c r="I6" s="52">
        <v>7</v>
      </c>
      <c r="J6" s="51">
        <v>8</v>
      </c>
      <c r="K6" s="52">
        <v>9</v>
      </c>
      <c r="L6" s="51">
        <v>10</v>
      </c>
      <c r="M6" s="53">
        <v>11</v>
      </c>
      <c r="N6" s="51">
        <v>12</v>
      </c>
      <c r="O6" s="53">
        <v>13</v>
      </c>
      <c r="P6" s="51">
        <v>14</v>
      </c>
      <c r="Q6" s="52">
        <v>15</v>
      </c>
      <c r="R6" s="51">
        <v>16</v>
      </c>
      <c r="S6" s="52">
        <v>17</v>
      </c>
      <c r="T6" s="51">
        <v>18</v>
      </c>
      <c r="U6" s="52">
        <v>19</v>
      </c>
      <c r="V6" s="51">
        <v>20</v>
      </c>
      <c r="W6" s="52">
        <v>21</v>
      </c>
      <c r="X6" s="51">
        <v>22</v>
      </c>
      <c r="Y6" s="52">
        <v>23</v>
      </c>
      <c r="Z6" s="51">
        <v>24</v>
      </c>
      <c r="AA6" s="52">
        <v>25</v>
      </c>
      <c r="AB6" s="193"/>
      <c r="AC6" s="193"/>
      <c r="AD6" s="193"/>
      <c r="AE6" s="176"/>
    </row>
    <row r="7" spans="1:33" ht="15.75">
      <c r="A7" s="6">
        <v>1</v>
      </c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8"/>
      <c r="AB7" s="31">
        <f t="shared" ref="AB7:AB18" si="0">SUM(C7:AA7)</f>
        <v>0</v>
      </c>
      <c r="AC7" s="32" t="e">
        <f t="shared" ref="AC7:AC18" si="1">AB7/$Y$5</f>
        <v>#DIV/0!</v>
      </c>
      <c r="AD7" s="50"/>
      <c r="AE7" s="34" t="e">
        <f>IF(AC7=0%,"-",IF(AC7&lt;40%,"Неспр.",IF(AND(AC7&gt;=40%,AC7&lt;=69%),"Б","П")))</f>
        <v>#DIV/0!</v>
      </c>
      <c r="AF7" s="2"/>
    </row>
    <row r="8" spans="1:33" ht="15.75">
      <c r="A8" s="6">
        <v>2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31">
        <f t="shared" si="0"/>
        <v>0</v>
      </c>
      <c r="AC8" s="32" t="e">
        <f t="shared" si="1"/>
        <v>#DIV/0!</v>
      </c>
      <c r="AD8" s="50"/>
      <c r="AE8" s="111" t="e">
        <f t="shared" ref="AE8:AE18" si="2">IF(AC8=0%,"-",IF(AC8&lt;40%,"Неспр.",IF(AND(AC8&gt;=40%,AC8&lt;=69%),"Б","П")))</f>
        <v>#DIV/0!</v>
      </c>
      <c r="AF8" s="2"/>
    </row>
    <row r="9" spans="1:33" ht="15.75">
      <c r="A9" s="6">
        <v>3</v>
      </c>
      <c r="B9" s="45"/>
      <c r="C9" s="47"/>
      <c r="D9" s="47"/>
      <c r="E9" s="47"/>
      <c r="F9" s="47"/>
      <c r="G9" s="47"/>
      <c r="H9" s="47"/>
      <c r="I9" s="46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31">
        <f t="shared" si="0"/>
        <v>0</v>
      </c>
      <c r="AC9" s="32" t="e">
        <f t="shared" si="1"/>
        <v>#DIV/0!</v>
      </c>
      <c r="AD9" s="50"/>
      <c r="AE9" s="111" t="e">
        <f t="shared" si="2"/>
        <v>#DIV/0!</v>
      </c>
    </row>
    <row r="10" spans="1:33" ht="15.75">
      <c r="A10" s="6">
        <v>4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31">
        <f t="shared" si="0"/>
        <v>0</v>
      </c>
      <c r="AC10" s="32" t="e">
        <f t="shared" si="1"/>
        <v>#DIV/0!</v>
      </c>
      <c r="AD10" s="50"/>
      <c r="AE10" s="111" t="e">
        <f t="shared" si="2"/>
        <v>#DIV/0!</v>
      </c>
    </row>
    <row r="11" spans="1:33" ht="15.75">
      <c r="A11" s="6">
        <v>5</v>
      </c>
      <c r="B11" s="45"/>
      <c r="C11" s="47"/>
      <c r="D11" s="47"/>
      <c r="E11" s="47"/>
      <c r="F11" s="47"/>
      <c r="G11" s="47"/>
      <c r="H11" s="47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31">
        <f t="shared" si="0"/>
        <v>0</v>
      </c>
      <c r="AC11" s="32" t="e">
        <f t="shared" si="1"/>
        <v>#DIV/0!</v>
      </c>
      <c r="AD11" s="50"/>
      <c r="AE11" s="111" t="e">
        <f t="shared" si="2"/>
        <v>#DIV/0!</v>
      </c>
    </row>
    <row r="12" spans="1:33" ht="15.75">
      <c r="A12" s="6">
        <v>6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31">
        <f t="shared" si="0"/>
        <v>0</v>
      </c>
      <c r="AC12" s="32" t="e">
        <f t="shared" si="1"/>
        <v>#DIV/0!</v>
      </c>
      <c r="AD12" s="50"/>
      <c r="AE12" s="111" t="e">
        <f t="shared" si="2"/>
        <v>#DIV/0!</v>
      </c>
      <c r="AG12" s="2"/>
    </row>
    <row r="13" spans="1:33" s="36" customFormat="1" ht="15.75" customHeight="1">
      <c r="A13" s="35">
        <v>7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31">
        <f t="shared" si="0"/>
        <v>0</v>
      </c>
      <c r="AC13" s="32" t="e">
        <f t="shared" si="1"/>
        <v>#DIV/0!</v>
      </c>
      <c r="AD13" s="50"/>
      <c r="AE13" s="111" t="e">
        <f t="shared" si="2"/>
        <v>#DIV/0!</v>
      </c>
    </row>
    <row r="14" spans="1:33" ht="15.75">
      <c r="A14" s="6">
        <v>8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31">
        <f t="shared" si="0"/>
        <v>0</v>
      </c>
      <c r="AC14" s="32" t="e">
        <f t="shared" si="1"/>
        <v>#DIV/0!</v>
      </c>
      <c r="AD14" s="50"/>
      <c r="AE14" s="111" t="e">
        <f t="shared" si="2"/>
        <v>#DIV/0!</v>
      </c>
    </row>
    <row r="15" spans="1:33" ht="15.75">
      <c r="A15" s="6">
        <v>9</v>
      </c>
      <c r="B15" s="49"/>
      <c r="C15" s="47"/>
      <c r="D15" s="47"/>
      <c r="E15" s="47"/>
      <c r="F15" s="47"/>
      <c r="G15" s="47"/>
      <c r="H15" s="47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31">
        <f t="shared" si="0"/>
        <v>0</v>
      </c>
      <c r="AC15" s="32" t="e">
        <f t="shared" si="1"/>
        <v>#DIV/0!</v>
      </c>
      <c r="AD15" s="50"/>
      <c r="AE15" s="111" t="e">
        <f t="shared" si="2"/>
        <v>#DIV/0!</v>
      </c>
    </row>
    <row r="16" spans="1:33" ht="15.75">
      <c r="A16" s="6">
        <v>10</v>
      </c>
      <c r="B16" s="45"/>
      <c r="C16" s="46"/>
      <c r="D16" s="46"/>
      <c r="E16" s="46"/>
      <c r="F16" s="47"/>
      <c r="G16" s="47"/>
      <c r="H16" s="47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31">
        <f t="shared" si="0"/>
        <v>0</v>
      </c>
      <c r="AC16" s="32" t="e">
        <f t="shared" si="1"/>
        <v>#DIV/0!</v>
      </c>
      <c r="AD16" s="50"/>
      <c r="AE16" s="111" t="e">
        <f t="shared" si="2"/>
        <v>#DIV/0!</v>
      </c>
    </row>
    <row r="17" spans="1:35" ht="15.75">
      <c r="A17" s="6">
        <v>11</v>
      </c>
      <c r="B17" s="45"/>
      <c r="C17" s="46"/>
      <c r="D17" s="46"/>
      <c r="E17" s="46"/>
      <c r="F17" s="47"/>
      <c r="G17" s="47"/>
      <c r="H17" s="47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31">
        <f t="shared" si="0"/>
        <v>0</v>
      </c>
      <c r="AC17" s="32" t="e">
        <f t="shared" si="1"/>
        <v>#DIV/0!</v>
      </c>
      <c r="AD17" s="50"/>
      <c r="AE17" s="111" t="e">
        <f t="shared" si="2"/>
        <v>#DIV/0!</v>
      </c>
    </row>
    <row r="18" spans="1:35" ht="15.75">
      <c r="A18" s="6">
        <v>12</v>
      </c>
      <c r="B18" s="45"/>
      <c r="C18" s="47"/>
      <c r="D18" s="47"/>
      <c r="E18" s="47"/>
      <c r="F18" s="47"/>
      <c r="G18" s="47"/>
      <c r="H18" s="47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31">
        <f t="shared" si="0"/>
        <v>0</v>
      </c>
      <c r="AC18" s="32" t="e">
        <f t="shared" si="1"/>
        <v>#DIV/0!</v>
      </c>
      <c r="AD18" s="50"/>
      <c r="AE18" s="111" t="e">
        <f t="shared" si="2"/>
        <v>#DIV/0!</v>
      </c>
    </row>
    <row r="19" spans="1:35">
      <c r="A19" s="24"/>
      <c r="B19" s="39" t="s">
        <v>4</v>
      </c>
      <c r="C19" s="25">
        <f t="shared" ref="C19:AA19" si="3">SUMIF(C7:C18,"&gt;0")</f>
        <v>0</v>
      </c>
      <c r="D19" s="25">
        <f t="shared" si="3"/>
        <v>0</v>
      </c>
      <c r="E19" s="25">
        <f t="shared" si="3"/>
        <v>0</v>
      </c>
      <c r="F19" s="25">
        <f t="shared" si="3"/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5">
        <f t="shared" si="3"/>
        <v>0</v>
      </c>
      <c r="R19" s="25">
        <f t="shared" si="3"/>
        <v>0</v>
      </c>
      <c r="S19" s="25">
        <f t="shared" si="3"/>
        <v>0</v>
      </c>
      <c r="T19" s="25">
        <f t="shared" si="3"/>
        <v>0</v>
      </c>
      <c r="U19" s="25">
        <f t="shared" si="3"/>
        <v>0</v>
      </c>
      <c r="V19" s="25">
        <f t="shared" si="3"/>
        <v>0</v>
      </c>
      <c r="W19" s="25">
        <f t="shared" si="3"/>
        <v>0</v>
      </c>
      <c r="X19" s="25">
        <f t="shared" si="3"/>
        <v>0</v>
      </c>
      <c r="Y19" s="25">
        <f t="shared" si="3"/>
        <v>0</v>
      </c>
      <c r="Z19" s="25">
        <f t="shared" si="3"/>
        <v>0</v>
      </c>
      <c r="AA19" s="26">
        <f t="shared" si="3"/>
        <v>0</v>
      </c>
      <c r="AB19" s="10"/>
      <c r="AC19" s="11"/>
      <c r="AD19" s="22"/>
    </row>
    <row r="20" spans="1:35" ht="62.25" customHeight="1">
      <c r="A20" s="27"/>
      <c r="B20" s="28" t="s">
        <v>5</v>
      </c>
      <c r="C20" s="29" t="e">
        <f>C19/$C$4</f>
        <v>#DIV/0!</v>
      </c>
      <c r="D20" s="29" t="e">
        <f>D19/$C$4</f>
        <v>#DIV/0!</v>
      </c>
      <c r="E20" s="29" t="e">
        <f t="shared" ref="E20:AA20" si="4">E19/$C$4</f>
        <v>#DIV/0!</v>
      </c>
      <c r="F20" s="29" t="e">
        <f t="shared" si="4"/>
        <v>#DIV/0!</v>
      </c>
      <c r="G20" s="29" t="e">
        <f t="shared" si="4"/>
        <v>#DIV/0!</v>
      </c>
      <c r="H20" s="29" t="e">
        <f t="shared" si="4"/>
        <v>#DIV/0!</v>
      </c>
      <c r="I20" s="29" t="e">
        <f t="shared" si="4"/>
        <v>#DIV/0!</v>
      </c>
      <c r="J20" s="29" t="e">
        <f t="shared" si="4"/>
        <v>#DIV/0!</v>
      </c>
      <c r="K20" s="29" t="e">
        <f t="shared" si="4"/>
        <v>#DIV/0!</v>
      </c>
      <c r="L20" s="29" t="e">
        <f t="shared" si="4"/>
        <v>#DIV/0!</v>
      </c>
      <c r="M20" s="29" t="e">
        <f>M19/$C$4</f>
        <v>#DIV/0!</v>
      </c>
      <c r="N20" s="29" t="e">
        <f t="shared" si="4"/>
        <v>#DIV/0!</v>
      </c>
      <c r="O20" s="29" t="e">
        <f t="shared" si="4"/>
        <v>#DIV/0!</v>
      </c>
      <c r="P20" s="29" t="e">
        <f t="shared" si="4"/>
        <v>#DIV/0!</v>
      </c>
      <c r="Q20" s="29" t="e">
        <f t="shared" si="4"/>
        <v>#DIV/0!</v>
      </c>
      <c r="R20" s="29" t="e">
        <f t="shared" si="4"/>
        <v>#DIV/0!</v>
      </c>
      <c r="S20" s="29" t="e">
        <f t="shared" si="4"/>
        <v>#DIV/0!</v>
      </c>
      <c r="T20" s="29" t="e">
        <f t="shared" si="4"/>
        <v>#DIV/0!</v>
      </c>
      <c r="U20" s="29" t="e">
        <f t="shared" si="4"/>
        <v>#DIV/0!</v>
      </c>
      <c r="V20" s="29" t="e">
        <f t="shared" si="4"/>
        <v>#DIV/0!</v>
      </c>
      <c r="W20" s="29" t="e">
        <f t="shared" si="4"/>
        <v>#DIV/0!</v>
      </c>
      <c r="X20" s="29" t="e">
        <f t="shared" si="4"/>
        <v>#DIV/0!</v>
      </c>
      <c r="Y20" s="29" t="e">
        <f t="shared" si="4"/>
        <v>#DIV/0!</v>
      </c>
      <c r="Z20" s="29" t="e">
        <f t="shared" si="4"/>
        <v>#DIV/0!</v>
      </c>
      <c r="AA20" s="30" t="e">
        <f t="shared" si="4"/>
        <v>#DIV/0!</v>
      </c>
      <c r="AB20" s="12"/>
      <c r="AC20" s="4"/>
      <c r="AD20" s="22"/>
      <c r="AG20" s="43"/>
      <c r="AI20" s="42"/>
    </row>
    <row r="21" spans="1:35">
      <c r="A21" s="13"/>
      <c r="B21" s="19"/>
      <c r="C21" s="18"/>
      <c r="D21" s="18"/>
      <c r="E21" s="18"/>
      <c r="F21" s="20"/>
      <c r="G21" s="20"/>
      <c r="H21" s="20"/>
      <c r="I21" s="20"/>
      <c r="J21" s="20"/>
      <c r="K21" s="20"/>
      <c r="L21" s="20"/>
      <c r="M21" s="21"/>
      <c r="N21" s="20"/>
      <c r="O21" s="2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4"/>
      <c r="AC21" s="4"/>
      <c r="AD21" s="22"/>
      <c r="AE21" s="4"/>
    </row>
    <row r="22" spans="1:35">
      <c r="A22" s="16"/>
      <c r="B22" s="23" t="s">
        <v>7</v>
      </c>
      <c r="C22" s="177" t="e">
        <f>COUNTIF(AD7:AD18,"&gt;3")/$C$4</f>
        <v>#DIV/0!</v>
      </c>
      <c r="D22" s="178"/>
      <c r="E22" s="179"/>
      <c r="F22" s="15"/>
      <c r="G22" s="15"/>
      <c r="H22" s="180" t="s">
        <v>11</v>
      </c>
      <c r="I22" s="180"/>
      <c r="J22" s="180"/>
      <c r="K22" s="180"/>
      <c r="L22" s="180"/>
      <c r="M22" s="181" t="e">
        <f>COUNTIF(AE7:AE18,"Б")/C4</f>
        <v>#DIV/0!</v>
      </c>
      <c r="N22" s="181"/>
      <c r="O22" s="44">
        <f>COUNTIF(AE7:AE18,"Б")</f>
        <v>0</v>
      </c>
      <c r="P22" s="15"/>
      <c r="Q22" s="15"/>
      <c r="R22" s="15"/>
      <c r="S22" s="180" t="s">
        <v>19</v>
      </c>
      <c r="T22" s="180"/>
      <c r="U22" s="180"/>
      <c r="V22" s="180"/>
      <c r="W22" s="180"/>
      <c r="X22" s="180"/>
      <c r="Y22" s="44">
        <f>COUNTIF(AD7:AD18,"&gt;3")</f>
        <v>0</v>
      </c>
      <c r="Z22" s="15"/>
      <c r="AA22" s="15"/>
      <c r="AB22" s="4"/>
      <c r="AC22" s="4"/>
      <c r="AD22" s="22"/>
      <c r="AE22" s="4"/>
    </row>
    <row r="23" spans="1:35">
      <c r="A23" s="13"/>
      <c r="B23" s="19"/>
      <c r="C23" s="18"/>
      <c r="D23" s="18"/>
      <c r="E23" s="18"/>
      <c r="F23" s="5"/>
      <c r="G23" s="5"/>
      <c r="H23" s="5"/>
      <c r="I23" s="5"/>
      <c r="J23" s="5"/>
      <c r="K23" s="5"/>
      <c r="L23" s="5"/>
      <c r="M23" s="17"/>
      <c r="N23" s="5"/>
      <c r="O23" s="1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4"/>
      <c r="AC23" s="4"/>
      <c r="AD23" s="22"/>
      <c r="AE23" s="4"/>
    </row>
    <row r="24" spans="1:35" ht="13.5" customHeight="1">
      <c r="A24" s="14"/>
      <c r="B24" s="38" t="s">
        <v>14</v>
      </c>
      <c r="C24" s="182" t="e">
        <f>COUNTIF(AD7:AD18,"&gt;2")/$C$4</f>
        <v>#DIV/0!</v>
      </c>
      <c r="D24" s="183"/>
      <c r="E24" s="184"/>
      <c r="F24" s="15"/>
      <c r="G24" s="15"/>
      <c r="H24" s="180" t="s">
        <v>12</v>
      </c>
      <c r="I24" s="180"/>
      <c r="J24" s="180"/>
      <c r="K24" s="180"/>
      <c r="L24" s="180"/>
      <c r="M24" s="181" t="e">
        <f>COUNTIF(AE7:AE18,"П")/C4</f>
        <v>#DIV/0!</v>
      </c>
      <c r="N24" s="181"/>
      <c r="O24" s="44">
        <f>COUNTIF(AE7:AE18,"П")</f>
        <v>0</v>
      </c>
      <c r="P24" s="15"/>
      <c r="Q24" s="15"/>
      <c r="R24" s="15"/>
      <c r="S24" s="180" t="s">
        <v>20</v>
      </c>
      <c r="T24" s="180"/>
      <c r="U24" s="180"/>
      <c r="V24" s="180"/>
      <c r="W24" s="180"/>
      <c r="X24" s="180"/>
      <c r="Y24" s="44">
        <f>COUNTIF(AD7:AD18,"&gt;2")</f>
        <v>0</v>
      </c>
      <c r="Z24" s="15"/>
      <c r="AA24" s="15"/>
      <c r="AB24" s="4"/>
      <c r="AC24" s="4"/>
      <c r="AD24" s="22"/>
      <c r="AE24" s="4"/>
    </row>
    <row r="25" spans="1:35" ht="13.5" thickBot="1"/>
    <row r="26" spans="1:35" ht="75" customHeight="1" thickBot="1">
      <c r="B26" s="33" t="s">
        <v>10</v>
      </c>
      <c r="C26" s="146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8"/>
    </row>
  </sheetData>
  <sheetProtection sheet="1" objects="1" scenarios="1"/>
  <mergeCells count="23">
    <mergeCell ref="C26:AD26"/>
    <mergeCell ref="AE5:AE6"/>
    <mergeCell ref="C22:E22"/>
    <mergeCell ref="H22:L22"/>
    <mergeCell ref="M22:N22"/>
    <mergeCell ref="C24:E24"/>
    <mergeCell ref="H24:L24"/>
    <mergeCell ref="M24:N24"/>
    <mergeCell ref="C5:D5"/>
    <mergeCell ref="E5:X5"/>
    <mergeCell ref="Y5:AA5"/>
    <mergeCell ref="AB5:AB6"/>
    <mergeCell ref="AC5:AC6"/>
    <mergeCell ref="AD5:AD6"/>
    <mergeCell ref="S22:X22"/>
    <mergeCell ref="S24:X24"/>
    <mergeCell ref="C4:D4"/>
    <mergeCell ref="E4:AD4"/>
    <mergeCell ref="A1:AD1"/>
    <mergeCell ref="A2:L2"/>
    <mergeCell ref="M2:AD2"/>
    <mergeCell ref="C3:D3"/>
    <mergeCell ref="E3:AD3"/>
  </mergeCells>
  <phoneticPr fontId="3" type="noConversion"/>
  <conditionalFormatting sqref="AE7:AE18">
    <cfRule type="cellIs" dxfId="5" priority="1" operator="equal">
      <formula>"-"</formula>
    </cfRule>
    <cfRule type="cellIs" dxfId="4" priority="2" operator="equal">
      <formula>"П"</formula>
    </cfRule>
    <cfRule type="cellIs" dxfId="3" priority="3" operator="equal">
      <formula>"Б"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6"/>
  <sheetViews>
    <sheetView topLeftCell="A4" zoomScale="70" zoomScaleNormal="70" workbookViewId="0">
      <selection activeCell="AE22" sqref="AE22"/>
    </sheetView>
  </sheetViews>
  <sheetFormatPr defaultRowHeight="12.75"/>
  <cols>
    <col min="1" max="1" width="6.85546875" style="5" customWidth="1"/>
    <col min="2" max="2" width="26.140625" style="1" customWidth="1"/>
    <col min="3" max="3" width="3.5703125" style="1" customWidth="1"/>
    <col min="4" max="4" width="4.140625" style="1" customWidth="1"/>
    <col min="5" max="5" width="6.140625" style="1" customWidth="1"/>
    <col min="6" max="6" width="4.5703125" style="1" customWidth="1"/>
    <col min="7" max="7" width="6.42578125" style="1" customWidth="1"/>
    <col min="8" max="8" width="4.85546875" style="1" customWidth="1"/>
    <col min="9" max="9" width="5.85546875" style="1" customWidth="1"/>
    <col min="10" max="10" width="5.7109375" style="1" customWidth="1"/>
    <col min="11" max="11" width="6.7109375" style="1" customWidth="1"/>
    <col min="12" max="12" width="7.7109375" style="1" customWidth="1"/>
    <col min="13" max="13" width="6.140625" style="7" customWidth="1"/>
    <col min="14" max="14" width="6.85546875" style="1" customWidth="1"/>
    <col min="15" max="15" width="6.5703125" style="7" customWidth="1"/>
    <col min="16" max="16" width="8.28515625" style="1" customWidth="1"/>
    <col min="17" max="17" width="4.42578125" style="1" customWidth="1"/>
    <col min="18" max="18" width="7.7109375" style="1" customWidth="1"/>
    <col min="19" max="27" width="4" style="1" customWidth="1"/>
    <col min="28" max="28" width="8" style="1" customWidth="1"/>
    <col min="29" max="29" width="9.5703125" style="1" bestFit="1" customWidth="1"/>
    <col min="30" max="30" width="8.42578125" style="2" customWidth="1"/>
    <col min="31" max="31" width="11.28515625" style="1" customWidth="1"/>
    <col min="32" max="32" width="11.140625" style="1" customWidth="1"/>
    <col min="33" max="16384" width="9.140625" style="1"/>
  </cols>
  <sheetData>
    <row r="1" spans="1:33" ht="33" customHeight="1">
      <c r="A1" s="165" t="s">
        <v>51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</row>
    <row r="2" spans="1:33" ht="20.25" customHeight="1">
      <c r="A2" s="166" t="s">
        <v>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 t="s">
        <v>25</v>
      </c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9"/>
    </row>
    <row r="3" spans="1:33" ht="15.75" customHeight="1">
      <c r="A3" s="41"/>
      <c r="B3" s="40" t="s">
        <v>16</v>
      </c>
      <c r="C3" s="170">
        <f>'1четверть'!C3:D3</f>
        <v>6</v>
      </c>
      <c r="D3" s="171"/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4"/>
      <c r="AF3" s="2"/>
    </row>
    <row r="4" spans="1:33" ht="15" customHeight="1">
      <c r="A4" s="8"/>
      <c r="B4" s="37" t="s">
        <v>15</v>
      </c>
      <c r="C4" s="161">
        <v>5</v>
      </c>
      <c r="D4" s="161"/>
      <c r="E4" s="162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4"/>
    </row>
    <row r="5" spans="1:33" s="2" customFormat="1" ht="15.75" customHeight="1">
      <c r="A5" s="9"/>
      <c r="B5" s="9" t="s">
        <v>17</v>
      </c>
      <c r="C5" s="195">
        <v>5</v>
      </c>
      <c r="D5" s="196"/>
      <c r="E5" s="197" t="s">
        <v>8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88"/>
      <c r="T5" s="188"/>
      <c r="U5" s="188"/>
      <c r="V5" s="188"/>
      <c r="W5" s="188"/>
      <c r="X5" s="189"/>
      <c r="Y5" s="190">
        <v>16</v>
      </c>
      <c r="Z5" s="191"/>
      <c r="AA5" s="192"/>
      <c r="AB5" s="193" t="s">
        <v>0</v>
      </c>
      <c r="AC5" s="193" t="s">
        <v>1</v>
      </c>
      <c r="AD5" s="193" t="s">
        <v>9</v>
      </c>
      <c r="AE5" s="175" t="s">
        <v>13</v>
      </c>
      <c r="AF5" s="1"/>
    </row>
    <row r="6" spans="1:33" s="2" customFormat="1" ht="204" customHeight="1">
      <c r="A6" s="3" t="s">
        <v>3</v>
      </c>
      <c r="B6" s="6" t="s">
        <v>2</v>
      </c>
      <c r="C6" s="123" t="s">
        <v>21</v>
      </c>
      <c r="D6" s="123" t="s">
        <v>22</v>
      </c>
      <c r="E6" s="124" t="s">
        <v>40</v>
      </c>
      <c r="F6" s="124" t="s">
        <v>43</v>
      </c>
      <c r="G6" s="124" t="s">
        <v>41</v>
      </c>
      <c r="H6" s="124" t="s">
        <v>28</v>
      </c>
      <c r="I6" s="124" t="s">
        <v>53</v>
      </c>
      <c r="J6" s="124" t="s">
        <v>54</v>
      </c>
      <c r="K6" s="124" t="s">
        <v>55</v>
      </c>
      <c r="L6" s="125" t="s">
        <v>57</v>
      </c>
      <c r="M6" s="124" t="s">
        <v>56</v>
      </c>
      <c r="N6" s="124" t="s">
        <v>38</v>
      </c>
      <c r="O6" s="124" t="s">
        <v>39</v>
      </c>
      <c r="P6" s="124" t="s">
        <v>42</v>
      </c>
      <c r="Q6" s="124" t="s">
        <v>52</v>
      </c>
      <c r="R6" s="124" t="s">
        <v>58</v>
      </c>
      <c r="S6" s="52">
        <v>17</v>
      </c>
      <c r="T6" s="51">
        <v>18</v>
      </c>
      <c r="U6" s="52">
        <v>19</v>
      </c>
      <c r="V6" s="51">
        <v>20</v>
      </c>
      <c r="W6" s="52">
        <v>21</v>
      </c>
      <c r="X6" s="51">
        <v>22</v>
      </c>
      <c r="Y6" s="52">
        <v>23</v>
      </c>
      <c r="Z6" s="51">
        <v>24</v>
      </c>
      <c r="AA6" s="52">
        <v>25</v>
      </c>
      <c r="AB6" s="193"/>
      <c r="AC6" s="193"/>
      <c r="AD6" s="193"/>
      <c r="AE6" s="176"/>
    </row>
    <row r="7" spans="1:33" ht="15.75">
      <c r="A7" s="6">
        <v>1</v>
      </c>
      <c r="B7" s="45" t="s">
        <v>48</v>
      </c>
      <c r="C7" s="62">
        <v>0</v>
      </c>
      <c r="D7" s="62">
        <v>1</v>
      </c>
      <c r="E7" s="62">
        <v>1</v>
      </c>
      <c r="F7" s="62">
        <v>0</v>
      </c>
      <c r="G7" s="62">
        <v>1</v>
      </c>
      <c r="H7" s="62">
        <v>0</v>
      </c>
      <c r="I7" s="62">
        <v>1</v>
      </c>
      <c r="J7" s="63">
        <v>1</v>
      </c>
      <c r="K7" s="63">
        <v>1</v>
      </c>
      <c r="L7" s="63">
        <v>1</v>
      </c>
      <c r="M7" s="63">
        <v>0</v>
      </c>
      <c r="N7" s="63">
        <v>1</v>
      </c>
      <c r="O7" s="61">
        <v>0</v>
      </c>
      <c r="P7" s="60">
        <v>1</v>
      </c>
      <c r="Q7" s="61">
        <v>1</v>
      </c>
      <c r="R7" s="61">
        <v>1</v>
      </c>
      <c r="S7" s="57"/>
      <c r="T7" s="47"/>
      <c r="U7" s="47"/>
      <c r="V7" s="47"/>
      <c r="W7" s="47"/>
      <c r="X7" s="47"/>
      <c r="Y7" s="47"/>
      <c r="Z7" s="47"/>
      <c r="AA7" s="48"/>
      <c r="AB7" s="31">
        <f>SUM(C7:AA7)</f>
        <v>11</v>
      </c>
      <c r="AC7" s="32">
        <f t="shared" ref="AC7:AC18" si="0">AB7/$Y$5</f>
        <v>0.6875</v>
      </c>
      <c r="AD7" s="50">
        <v>3</v>
      </c>
      <c r="AE7" s="34" t="str">
        <f>IF(AC7=0%,"-",IF(AC7&lt;40%,"Неспр.",IF(AND(AC7&gt;=40%,AC7&lt;=69%),"Б","П")))</f>
        <v>Б</v>
      </c>
      <c r="AF7" s="2"/>
    </row>
    <row r="8" spans="1:33" ht="15.75">
      <c r="A8" s="6">
        <v>2</v>
      </c>
      <c r="B8" s="45" t="s">
        <v>44</v>
      </c>
      <c r="C8" s="64">
        <v>1</v>
      </c>
      <c r="D8" s="64">
        <v>1</v>
      </c>
      <c r="E8" s="64">
        <v>1</v>
      </c>
      <c r="F8" s="64">
        <v>1</v>
      </c>
      <c r="G8" s="64">
        <v>1</v>
      </c>
      <c r="H8" s="64">
        <v>1</v>
      </c>
      <c r="I8" s="64">
        <v>1</v>
      </c>
      <c r="J8" s="64">
        <v>1</v>
      </c>
      <c r="K8" s="64">
        <v>1</v>
      </c>
      <c r="L8" s="65">
        <v>1</v>
      </c>
      <c r="M8" s="65">
        <v>1</v>
      </c>
      <c r="N8" s="65">
        <v>1</v>
      </c>
      <c r="O8" s="65">
        <v>1</v>
      </c>
      <c r="P8" s="65">
        <v>1</v>
      </c>
      <c r="Q8" s="65">
        <v>1</v>
      </c>
      <c r="R8" s="65">
        <v>1</v>
      </c>
      <c r="S8" s="47"/>
      <c r="T8" s="47"/>
      <c r="U8" s="47"/>
      <c r="V8" s="47"/>
      <c r="W8" s="47"/>
      <c r="X8" s="47"/>
      <c r="Y8" s="47"/>
      <c r="Z8" s="47"/>
      <c r="AA8" s="47"/>
      <c r="AB8" s="31">
        <f t="shared" ref="AB8:AB18" si="1">SUM(C8:AA8)</f>
        <v>16</v>
      </c>
      <c r="AC8" s="32">
        <f t="shared" si="0"/>
        <v>1</v>
      </c>
      <c r="AD8" s="50">
        <v>5</v>
      </c>
      <c r="AE8" s="111" t="str">
        <f t="shared" ref="AE8:AE17" si="2">IF(AC8=0%,"-",IF(AC8&lt;40%,"Неспр.",IF(AND(AC8&gt;=40%,AC8&lt;=69%),"Б","П")))</f>
        <v>П</v>
      </c>
      <c r="AF8" s="2"/>
    </row>
    <row r="9" spans="1:33" ht="15.75">
      <c r="A9" s="6">
        <v>3</v>
      </c>
      <c r="B9" s="45" t="s">
        <v>45</v>
      </c>
      <c r="C9" s="64">
        <v>1</v>
      </c>
      <c r="D9" s="64">
        <v>0</v>
      </c>
      <c r="E9" s="64">
        <v>1</v>
      </c>
      <c r="F9" s="64">
        <v>1</v>
      </c>
      <c r="G9" s="64">
        <v>1</v>
      </c>
      <c r="H9" s="64">
        <v>1</v>
      </c>
      <c r="I9" s="64">
        <v>1</v>
      </c>
      <c r="J9" s="64">
        <v>1</v>
      </c>
      <c r="K9" s="64">
        <v>1</v>
      </c>
      <c r="L9" s="65">
        <v>1</v>
      </c>
      <c r="M9" s="65">
        <v>1</v>
      </c>
      <c r="N9" s="65">
        <v>1</v>
      </c>
      <c r="O9" s="65">
        <v>1</v>
      </c>
      <c r="P9" s="65">
        <v>1</v>
      </c>
      <c r="Q9" s="65">
        <v>1</v>
      </c>
      <c r="R9" s="65">
        <v>1</v>
      </c>
      <c r="S9" s="47"/>
      <c r="T9" s="47"/>
      <c r="U9" s="47"/>
      <c r="V9" s="47"/>
      <c r="W9" s="47"/>
      <c r="X9" s="47"/>
      <c r="Y9" s="47"/>
      <c r="Z9" s="47"/>
      <c r="AA9" s="47"/>
      <c r="AB9" s="31">
        <f t="shared" si="1"/>
        <v>15</v>
      </c>
      <c r="AC9" s="32">
        <f t="shared" si="0"/>
        <v>0.9375</v>
      </c>
      <c r="AD9" s="50">
        <v>5</v>
      </c>
      <c r="AE9" s="111" t="str">
        <f t="shared" si="2"/>
        <v>П</v>
      </c>
    </row>
    <row r="10" spans="1:33" ht="15.75">
      <c r="A10" s="6">
        <v>4</v>
      </c>
      <c r="B10" s="45" t="s">
        <v>46</v>
      </c>
      <c r="C10" s="64">
        <v>1</v>
      </c>
      <c r="D10" s="64">
        <v>1</v>
      </c>
      <c r="E10" s="64">
        <v>1</v>
      </c>
      <c r="F10" s="64">
        <v>1</v>
      </c>
      <c r="G10" s="64">
        <v>1</v>
      </c>
      <c r="H10" s="64">
        <v>1</v>
      </c>
      <c r="I10" s="64">
        <v>1</v>
      </c>
      <c r="J10" s="64">
        <v>1</v>
      </c>
      <c r="K10" s="64">
        <v>1</v>
      </c>
      <c r="L10" s="65">
        <v>1</v>
      </c>
      <c r="M10" s="65">
        <v>1</v>
      </c>
      <c r="N10" s="65">
        <v>1</v>
      </c>
      <c r="O10" s="65">
        <v>1</v>
      </c>
      <c r="P10" s="65">
        <v>1</v>
      </c>
      <c r="Q10" s="65">
        <v>1</v>
      </c>
      <c r="R10" s="65">
        <v>1</v>
      </c>
      <c r="S10" s="47"/>
      <c r="T10" s="47"/>
      <c r="U10" s="47"/>
      <c r="V10" s="47"/>
      <c r="W10" s="47"/>
      <c r="X10" s="47"/>
      <c r="Y10" s="47"/>
      <c r="Z10" s="47"/>
      <c r="AA10" s="47"/>
      <c r="AB10" s="31">
        <f t="shared" si="1"/>
        <v>16</v>
      </c>
      <c r="AC10" s="32">
        <f t="shared" si="0"/>
        <v>1</v>
      </c>
      <c r="AD10" s="50">
        <v>5</v>
      </c>
      <c r="AE10" s="111" t="str">
        <f t="shared" si="2"/>
        <v>П</v>
      </c>
    </row>
    <row r="11" spans="1:33" ht="15.75">
      <c r="A11" s="6">
        <v>5</v>
      </c>
      <c r="B11" s="45" t="s">
        <v>47</v>
      </c>
      <c r="C11" s="64">
        <v>0</v>
      </c>
      <c r="D11" s="64">
        <v>1</v>
      </c>
      <c r="E11" s="64">
        <v>1</v>
      </c>
      <c r="F11" s="64">
        <v>0</v>
      </c>
      <c r="G11" s="64">
        <v>1</v>
      </c>
      <c r="H11" s="64">
        <v>1</v>
      </c>
      <c r="I11" s="64">
        <v>1</v>
      </c>
      <c r="J11" s="64">
        <v>0</v>
      </c>
      <c r="K11" s="64">
        <v>0</v>
      </c>
      <c r="L11" s="65">
        <v>1</v>
      </c>
      <c r="M11" s="65">
        <v>1</v>
      </c>
      <c r="N11" s="65">
        <v>1</v>
      </c>
      <c r="O11" s="65">
        <v>1</v>
      </c>
      <c r="P11" s="65">
        <v>1</v>
      </c>
      <c r="Q11" s="65">
        <v>0</v>
      </c>
      <c r="R11" s="65">
        <v>0</v>
      </c>
      <c r="S11" s="47"/>
      <c r="T11" s="47"/>
      <c r="U11" s="47"/>
      <c r="V11" s="47"/>
      <c r="W11" s="47"/>
      <c r="X11" s="47"/>
      <c r="Y11" s="47"/>
      <c r="Z11" s="47"/>
      <c r="AA11" s="47"/>
      <c r="AB11" s="31">
        <f t="shared" si="1"/>
        <v>10</v>
      </c>
      <c r="AC11" s="32">
        <f t="shared" si="0"/>
        <v>0.625</v>
      </c>
      <c r="AD11" s="50">
        <v>3</v>
      </c>
      <c r="AE11" s="111" t="str">
        <f t="shared" si="2"/>
        <v>Б</v>
      </c>
    </row>
    <row r="12" spans="1:33" ht="15.75">
      <c r="A12" s="6">
        <v>6</v>
      </c>
      <c r="B12" s="45"/>
      <c r="C12" s="47"/>
      <c r="D12" s="47"/>
      <c r="E12" s="47"/>
      <c r="F12" s="47"/>
      <c r="G12" s="47"/>
      <c r="H12" s="47"/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31">
        <f t="shared" si="1"/>
        <v>0</v>
      </c>
      <c r="AC12" s="32">
        <f t="shared" si="0"/>
        <v>0</v>
      </c>
      <c r="AD12" s="50"/>
      <c r="AE12" s="111" t="str">
        <f t="shared" si="2"/>
        <v>-</v>
      </c>
      <c r="AG12" s="2"/>
    </row>
    <row r="13" spans="1:33" s="36" customFormat="1" ht="15.75" customHeight="1">
      <c r="A13" s="35">
        <v>7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31">
        <f t="shared" si="1"/>
        <v>0</v>
      </c>
      <c r="AC13" s="32">
        <f t="shared" si="0"/>
        <v>0</v>
      </c>
      <c r="AD13" s="50"/>
      <c r="AE13" s="111" t="str">
        <f t="shared" si="2"/>
        <v>-</v>
      </c>
    </row>
    <row r="14" spans="1:33" ht="15.75">
      <c r="A14" s="6">
        <v>8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31">
        <f t="shared" si="1"/>
        <v>0</v>
      </c>
      <c r="AC14" s="32">
        <f t="shared" si="0"/>
        <v>0</v>
      </c>
      <c r="AD14" s="50"/>
      <c r="AE14" s="111" t="str">
        <f t="shared" si="2"/>
        <v>-</v>
      </c>
    </row>
    <row r="15" spans="1:33" ht="15.75">
      <c r="A15" s="6">
        <v>9</v>
      </c>
      <c r="B15" s="45"/>
      <c r="C15" s="47"/>
      <c r="D15" s="47"/>
      <c r="E15" s="47"/>
      <c r="F15" s="47"/>
      <c r="G15" s="47"/>
      <c r="H15" s="47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31">
        <f t="shared" si="1"/>
        <v>0</v>
      </c>
      <c r="AC15" s="32">
        <f t="shared" si="0"/>
        <v>0</v>
      </c>
      <c r="AD15" s="50"/>
      <c r="AE15" s="111" t="str">
        <f t="shared" si="2"/>
        <v>-</v>
      </c>
    </row>
    <row r="16" spans="1:33" ht="15.75">
      <c r="A16" s="6">
        <v>10</v>
      </c>
      <c r="B16" s="45"/>
      <c r="C16" s="46"/>
      <c r="D16" s="46"/>
      <c r="E16" s="46"/>
      <c r="F16" s="47"/>
      <c r="G16" s="47"/>
      <c r="H16" s="47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31">
        <f t="shared" si="1"/>
        <v>0</v>
      </c>
      <c r="AC16" s="32">
        <f t="shared" si="0"/>
        <v>0</v>
      </c>
      <c r="AD16" s="50"/>
      <c r="AE16" s="111" t="str">
        <f t="shared" si="2"/>
        <v>-</v>
      </c>
    </row>
    <row r="17" spans="1:35" ht="15.75">
      <c r="A17" s="6">
        <v>11</v>
      </c>
      <c r="B17" s="45"/>
      <c r="C17" s="46"/>
      <c r="D17" s="46"/>
      <c r="E17" s="46"/>
      <c r="F17" s="47"/>
      <c r="G17" s="47"/>
      <c r="H17" s="47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31">
        <f t="shared" si="1"/>
        <v>0</v>
      </c>
      <c r="AC17" s="32">
        <f t="shared" si="0"/>
        <v>0</v>
      </c>
      <c r="AD17" s="50"/>
      <c r="AE17" s="111" t="str">
        <f t="shared" si="2"/>
        <v>-</v>
      </c>
    </row>
    <row r="18" spans="1:35" ht="15.75">
      <c r="A18" s="6">
        <v>12</v>
      </c>
      <c r="B18" s="45"/>
      <c r="C18" s="47"/>
      <c r="D18" s="47"/>
      <c r="E18" s="47"/>
      <c r="F18" s="47"/>
      <c r="G18" s="47"/>
      <c r="H18" s="47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31">
        <f t="shared" si="1"/>
        <v>0</v>
      </c>
      <c r="AC18" s="32">
        <f t="shared" si="0"/>
        <v>0</v>
      </c>
      <c r="AD18" s="50"/>
      <c r="AE18" s="111" t="str">
        <f>IF(AC18=0%,"-",IF(AC18&lt;40%,"Неспр.",IF(AND(AC18&gt;=40%,AC18&lt;=69%),"Б","П")))</f>
        <v>-</v>
      </c>
    </row>
    <row r="19" spans="1:35">
      <c r="A19" s="24"/>
      <c r="B19" s="39" t="s">
        <v>4</v>
      </c>
      <c r="C19" s="25">
        <f>SUMIF(C6:C18,"&gt;0")</f>
        <v>3</v>
      </c>
      <c r="D19" s="25">
        <f t="shared" ref="D19:R19" si="3">SUMIF(D7:D18,"&gt;0")</f>
        <v>4</v>
      </c>
      <c r="E19" s="25">
        <f t="shared" si="3"/>
        <v>5</v>
      </c>
      <c r="F19" s="25">
        <f t="shared" si="3"/>
        <v>3</v>
      </c>
      <c r="G19" s="25">
        <f t="shared" si="3"/>
        <v>5</v>
      </c>
      <c r="H19" s="25">
        <f t="shared" si="3"/>
        <v>4</v>
      </c>
      <c r="I19" s="25">
        <f t="shared" si="3"/>
        <v>5</v>
      </c>
      <c r="J19" s="25">
        <f t="shared" si="3"/>
        <v>4</v>
      </c>
      <c r="K19" s="25">
        <f t="shared" si="3"/>
        <v>4</v>
      </c>
      <c r="L19" s="25">
        <f t="shared" si="3"/>
        <v>5</v>
      </c>
      <c r="M19" s="25">
        <f t="shared" si="3"/>
        <v>4</v>
      </c>
      <c r="N19" s="25">
        <f t="shared" si="3"/>
        <v>5</v>
      </c>
      <c r="O19" s="25">
        <f t="shared" si="3"/>
        <v>4</v>
      </c>
      <c r="P19" s="25">
        <f t="shared" si="3"/>
        <v>5</v>
      </c>
      <c r="Q19" s="25">
        <f t="shared" si="3"/>
        <v>4</v>
      </c>
      <c r="R19" s="25">
        <f t="shared" si="3"/>
        <v>4</v>
      </c>
      <c r="S19" s="25">
        <f t="shared" ref="S19:AA19" si="4">SUMIF(S7:S18,"&gt;0")</f>
        <v>0</v>
      </c>
      <c r="T19" s="25">
        <f t="shared" si="4"/>
        <v>0</v>
      </c>
      <c r="U19" s="25">
        <f t="shared" si="4"/>
        <v>0</v>
      </c>
      <c r="V19" s="25">
        <f t="shared" si="4"/>
        <v>0</v>
      </c>
      <c r="W19" s="25">
        <f t="shared" si="4"/>
        <v>0</v>
      </c>
      <c r="X19" s="25">
        <f t="shared" si="4"/>
        <v>0</v>
      </c>
      <c r="Y19" s="25">
        <f t="shared" si="4"/>
        <v>0</v>
      </c>
      <c r="Z19" s="25">
        <f t="shared" si="4"/>
        <v>0</v>
      </c>
      <c r="AA19" s="26">
        <f t="shared" si="4"/>
        <v>0</v>
      </c>
      <c r="AB19" s="10"/>
      <c r="AC19" s="11"/>
      <c r="AD19" s="22"/>
    </row>
    <row r="20" spans="1:35" ht="62.25" customHeight="1">
      <c r="A20" s="27"/>
      <c r="B20" s="28" t="s">
        <v>5</v>
      </c>
      <c r="C20" s="29">
        <f>C19/$C$4</f>
        <v>0.6</v>
      </c>
      <c r="D20" s="29">
        <f>D19/$C$4</f>
        <v>0.8</v>
      </c>
      <c r="E20" s="29">
        <f t="shared" ref="E20:AA20" si="5">E19/$C$4</f>
        <v>1</v>
      </c>
      <c r="F20" s="29">
        <f t="shared" si="5"/>
        <v>0.6</v>
      </c>
      <c r="G20" s="29">
        <f t="shared" si="5"/>
        <v>1</v>
      </c>
      <c r="H20" s="29">
        <f t="shared" si="5"/>
        <v>0.8</v>
      </c>
      <c r="I20" s="29">
        <f t="shared" si="5"/>
        <v>1</v>
      </c>
      <c r="J20" s="29">
        <f t="shared" si="5"/>
        <v>0.8</v>
      </c>
      <c r="K20" s="29">
        <f t="shared" si="5"/>
        <v>0.8</v>
      </c>
      <c r="L20" s="29">
        <f t="shared" si="5"/>
        <v>1</v>
      </c>
      <c r="M20" s="29">
        <f>M19/$C$4</f>
        <v>0.8</v>
      </c>
      <c r="N20" s="29">
        <f t="shared" si="5"/>
        <v>1</v>
      </c>
      <c r="O20" s="29">
        <f t="shared" si="5"/>
        <v>0.8</v>
      </c>
      <c r="P20" s="29">
        <f t="shared" si="5"/>
        <v>1</v>
      </c>
      <c r="Q20" s="29">
        <f t="shared" si="5"/>
        <v>0.8</v>
      </c>
      <c r="R20" s="29">
        <f t="shared" si="5"/>
        <v>0.8</v>
      </c>
      <c r="S20" s="29">
        <f t="shared" si="5"/>
        <v>0</v>
      </c>
      <c r="T20" s="29">
        <f t="shared" si="5"/>
        <v>0</v>
      </c>
      <c r="U20" s="29">
        <f t="shared" si="5"/>
        <v>0</v>
      </c>
      <c r="V20" s="29">
        <f t="shared" si="5"/>
        <v>0</v>
      </c>
      <c r="W20" s="29">
        <f t="shared" si="5"/>
        <v>0</v>
      </c>
      <c r="X20" s="29">
        <f t="shared" si="5"/>
        <v>0</v>
      </c>
      <c r="Y20" s="29">
        <f t="shared" si="5"/>
        <v>0</v>
      </c>
      <c r="Z20" s="29">
        <f t="shared" si="5"/>
        <v>0</v>
      </c>
      <c r="AA20" s="30">
        <f t="shared" si="5"/>
        <v>0</v>
      </c>
      <c r="AB20" s="12"/>
      <c r="AC20" s="4"/>
      <c r="AD20" s="22"/>
      <c r="AG20" s="43"/>
      <c r="AI20" s="42"/>
    </row>
    <row r="21" spans="1:35">
      <c r="A21" s="13"/>
      <c r="B21" s="19"/>
      <c r="C21" s="18"/>
      <c r="D21" s="18"/>
      <c r="E21" s="18"/>
      <c r="F21" s="20"/>
      <c r="G21" s="20"/>
      <c r="H21" s="20"/>
      <c r="I21" s="20"/>
      <c r="J21" s="20"/>
      <c r="K21" s="20"/>
      <c r="L21" s="20"/>
      <c r="M21" s="21"/>
      <c r="N21" s="20"/>
      <c r="O21" s="2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4"/>
      <c r="AC21" s="4"/>
      <c r="AD21" s="22"/>
      <c r="AE21" s="4"/>
    </row>
    <row r="22" spans="1:35">
      <c r="A22" s="16"/>
      <c r="B22" s="23" t="s">
        <v>7</v>
      </c>
      <c r="C22" s="177">
        <f>COUNTIF(AD7:AD18,"&gt;3")/$C$4</f>
        <v>0.6</v>
      </c>
      <c r="D22" s="178"/>
      <c r="E22" s="179"/>
      <c r="F22" s="15"/>
      <c r="G22" s="15"/>
      <c r="H22" s="180" t="s">
        <v>11</v>
      </c>
      <c r="I22" s="180"/>
      <c r="J22" s="180"/>
      <c r="K22" s="180"/>
      <c r="L22" s="180"/>
      <c r="M22" s="181">
        <f>COUNTIF(AE7:AE18,"Б")/C4</f>
        <v>0.4</v>
      </c>
      <c r="N22" s="181"/>
      <c r="O22" s="44">
        <f>COUNTIF(AE7:AE18,"Б")</f>
        <v>2</v>
      </c>
      <c r="P22" s="15"/>
      <c r="Q22" s="15"/>
      <c r="R22" s="15"/>
      <c r="S22" s="180" t="s">
        <v>19</v>
      </c>
      <c r="T22" s="180"/>
      <c r="U22" s="180"/>
      <c r="V22" s="180"/>
      <c r="W22" s="180"/>
      <c r="X22" s="180"/>
      <c r="Y22" s="44">
        <f>COUNTIF(AD7:AD18,"&gt;3")</f>
        <v>3</v>
      </c>
      <c r="Z22" s="15"/>
      <c r="AA22" s="15"/>
      <c r="AB22" s="4"/>
      <c r="AC22" s="4"/>
      <c r="AD22" s="22"/>
      <c r="AE22" s="4"/>
    </row>
    <row r="23" spans="1:35">
      <c r="A23" s="13"/>
      <c r="B23" s="19"/>
      <c r="C23" s="18"/>
      <c r="D23" s="18"/>
      <c r="E23" s="18"/>
      <c r="F23" s="5"/>
      <c r="G23" s="5"/>
      <c r="H23" s="5"/>
      <c r="I23" s="5"/>
      <c r="J23" s="5"/>
      <c r="K23" s="5"/>
      <c r="L23" s="5"/>
      <c r="M23" s="17"/>
      <c r="N23" s="5"/>
      <c r="O23" s="1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4"/>
      <c r="AC23" s="4"/>
      <c r="AD23" s="22"/>
      <c r="AE23" s="4"/>
    </row>
    <row r="24" spans="1:35" ht="13.5" customHeight="1">
      <c r="A24" s="14"/>
      <c r="B24" s="38" t="s">
        <v>14</v>
      </c>
      <c r="C24" s="182">
        <f>COUNTIF(AD7:AD18,"&gt;2")/$C$4</f>
        <v>1</v>
      </c>
      <c r="D24" s="183"/>
      <c r="E24" s="184"/>
      <c r="F24" s="15"/>
      <c r="G24" s="15"/>
      <c r="H24" s="180" t="s">
        <v>12</v>
      </c>
      <c r="I24" s="180"/>
      <c r="J24" s="180"/>
      <c r="K24" s="180"/>
      <c r="L24" s="180"/>
      <c r="M24" s="181">
        <f>COUNTIF(AE7:AE18,"П")/C4</f>
        <v>0.6</v>
      </c>
      <c r="N24" s="181"/>
      <c r="O24" s="44">
        <f>COUNTIF(AE7:AE18,"П")</f>
        <v>3</v>
      </c>
      <c r="P24" s="15"/>
      <c r="Q24" s="15"/>
      <c r="R24" s="15"/>
      <c r="S24" s="180" t="s">
        <v>20</v>
      </c>
      <c r="T24" s="180"/>
      <c r="U24" s="180"/>
      <c r="V24" s="180"/>
      <c r="W24" s="180"/>
      <c r="X24" s="180"/>
      <c r="Y24" s="44">
        <f>COUNTIF(AD7:AD18,"&gt;2")</f>
        <v>5</v>
      </c>
      <c r="Z24" s="15"/>
      <c r="AA24" s="15"/>
      <c r="AB24" s="4"/>
      <c r="AC24" s="4"/>
      <c r="AD24" s="22"/>
      <c r="AE24" s="4"/>
    </row>
    <row r="25" spans="1:35" ht="13.5" thickBot="1"/>
    <row r="26" spans="1:35" ht="75" customHeight="1" thickBot="1">
      <c r="B26" s="33" t="s">
        <v>10</v>
      </c>
      <c r="C26" s="194" t="s">
        <v>59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8"/>
    </row>
  </sheetData>
  <mergeCells count="23">
    <mergeCell ref="C26:AD26"/>
    <mergeCell ref="AE5:AE6"/>
    <mergeCell ref="C22:E22"/>
    <mergeCell ref="H22:L22"/>
    <mergeCell ref="M22:N22"/>
    <mergeCell ref="C24:E24"/>
    <mergeCell ref="H24:L24"/>
    <mergeCell ref="M24:N24"/>
    <mergeCell ref="C5:D5"/>
    <mergeCell ref="E5:X5"/>
    <mergeCell ref="Y5:AA5"/>
    <mergeCell ref="AB5:AB6"/>
    <mergeCell ref="AC5:AC6"/>
    <mergeCell ref="AD5:AD6"/>
    <mergeCell ref="S22:X22"/>
    <mergeCell ref="S24:X24"/>
    <mergeCell ref="C4:D4"/>
    <mergeCell ref="E4:AD4"/>
    <mergeCell ref="A1:AD1"/>
    <mergeCell ref="A2:L2"/>
    <mergeCell ref="M2:AD2"/>
    <mergeCell ref="C3:D3"/>
    <mergeCell ref="E3:AD3"/>
  </mergeCells>
  <conditionalFormatting sqref="AE7:AE18">
    <cfRule type="cellIs" dxfId="2" priority="1" operator="equal">
      <formula>"-"</formula>
    </cfRule>
    <cfRule type="cellIs" dxfId="1" priority="2" operator="equal">
      <formula>"П"</formula>
    </cfRule>
    <cfRule type="cellIs" dxfId="0" priority="3" operator="equal">
      <formula>"Б"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1четверть</vt:lpstr>
      <vt:lpstr>2четверть</vt:lpstr>
      <vt:lpstr>3четверть</vt:lpstr>
      <vt:lpstr>4четверть</vt:lpstr>
    </vt:vector>
  </TitlesOfParts>
  <Company>частное лицо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Крашенинникова</dc:creator>
  <cp:lastModifiedBy>Людмила</cp:lastModifiedBy>
  <cp:lastPrinted>2016-11-30T04:11:08Z</cp:lastPrinted>
  <dcterms:created xsi:type="dcterms:W3CDTF">2009-09-15T13:19:06Z</dcterms:created>
  <dcterms:modified xsi:type="dcterms:W3CDTF">2017-02-08T14:27:15Z</dcterms:modified>
</cp:coreProperties>
</file>